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C Payoff Calculator" sheetId="1" r:id="rId1"/>
    <sheet name="CC Payment Log" sheetId="2" r:id="rId2"/>
  </sheets>
  <calcPr calcId="124519"/>
</workbook>
</file>

<file path=xl/calcChain.xml><?xml version="1.0" encoding="utf-8"?>
<calcChain xmlns="http://schemas.openxmlformats.org/spreadsheetml/2006/main">
  <c r="C10" i="1"/>
  <c r="C16" s="1"/>
  <c r="C8"/>
  <c r="L7" i="2"/>
  <c r="L6"/>
  <c r="K7"/>
  <c r="K8"/>
  <c r="K9"/>
  <c r="K10"/>
  <c r="K11"/>
  <c r="K12"/>
  <c r="K13"/>
  <c r="K14"/>
  <c r="K15"/>
  <c r="K16"/>
  <c r="K17"/>
  <c r="K6"/>
  <c r="E17"/>
  <c r="E16"/>
  <c r="E15"/>
  <c r="E14"/>
  <c r="E13"/>
  <c r="E12"/>
  <c r="E11"/>
  <c r="E10"/>
  <c r="E9"/>
  <c r="E8"/>
  <c r="E7"/>
  <c r="D6"/>
  <c r="G6"/>
  <c r="F4"/>
  <c r="C17" i="1"/>
  <c r="C15"/>
  <c r="C14" l="1"/>
  <c r="C7" i="2"/>
  <c r="G7" s="1"/>
  <c r="C8" s="1"/>
  <c r="D8" l="1"/>
  <c r="L8"/>
  <c r="G8"/>
  <c r="D7"/>
  <c r="C9" l="1"/>
  <c r="D9"/>
  <c r="G9" l="1"/>
  <c r="C10" l="1"/>
  <c r="L9"/>
  <c r="G10" l="1"/>
  <c r="D10"/>
  <c r="C11" l="1"/>
  <c r="L10"/>
  <c r="L11" l="1"/>
  <c r="D11"/>
  <c r="G11"/>
  <c r="C12" l="1"/>
  <c r="L12" l="1"/>
  <c r="D12"/>
  <c r="G12"/>
  <c r="C13" l="1"/>
  <c r="L13" l="1"/>
  <c r="G13"/>
  <c r="D13"/>
  <c r="C14" l="1"/>
  <c r="L14" l="1"/>
  <c r="D14"/>
  <c r="G14"/>
  <c r="C15" l="1"/>
  <c r="L15" l="1"/>
  <c r="D15"/>
  <c r="G15"/>
  <c r="C16" l="1"/>
  <c r="L16" l="1"/>
  <c r="G16"/>
  <c r="D16"/>
  <c r="C17" l="1"/>
  <c r="L17" l="1"/>
  <c r="G17"/>
  <c r="D17"/>
</calcChain>
</file>

<file path=xl/sharedStrings.xml><?xml version="1.0" encoding="utf-8"?>
<sst xmlns="http://schemas.openxmlformats.org/spreadsheetml/2006/main" count="34" uniqueCount="31">
  <si>
    <t>www.ExcelDataPro.com</t>
  </si>
  <si>
    <t>Credit Card Payoff Calculator</t>
  </si>
  <si>
    <t>Description</t>
  </si>
  <si>
    <t>Values</t>
  </si>
  <si>
    <t>Credit Card Amount</t>
  </si>
  <si>
    <t>Minimum Payment (Monthly)</t>
  </si>
  <si>
    <t>Months To Payoff - Minimum Payment</t>
  </si>
  <si>
    <t>Months To Payoff - Proposed Payment</t>
  </si>
  <si>
    <t>Total Interest - Minimum Payment</t>
  </si>
  <si>
    <t>Total Interest - Proposed Payment</t>
  </si>
  <si>
    <t>CC Balance</t>
  </si>
  <si>
    <t>Monthly</t>
  </si>
  <si>
    <t>Balance Amount</t>
  </si>
  <si>
    <t>Due Date</t>
  </si>
  <si>
    <t>Interest Rate</t>
  </si>
  <si>
    <t>Total Limit</t>
  </si>
  <si>
    <t>Minimum Due</t>
  </si>
  <si>
    <t>Payments</t>
  </si>
  <si>
    <t>Interest on Remaining</t>
  </si>
  <si>
    <t>Late Fees/Fine</t>
  </si>
  <si>
    <t>Current Usage</t>
  </si>
  <si>
    <t>Month/Year</t>
  </si>
  <si>
    <t>Credit Card Payment Log</t>
  </si>
  <si>
    <t>Interest on Cash</t>
  </si>
  <si>
    <t>Minimum Pay %</t>
  </si>
  <si>
    <t>Interest rate Per Annum</t>
  </si>
  <si>
    <t>Interest Rate Per Month</t>
  </si>
  <si>
    <t>Minimum Payment Percentage</t>
  </si>
  <si>
    <t>Proposed Monthly Payment (Should be always greater than Minimum Payment)</t>
  </si>
  <si>
    <t>Interest Cash Adv</t>
  </si>
  <si>
    <t>Cash Advances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</si>
</sst>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8" formatCode="&quot;₹&quot;\ #,##0"/>
  </numFmts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 tint="0.34998626667073579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3"/>
      <color theme="0"/>
      <name val="Times New Roman"/>
      <family val="1"/>
    </font>
    <font>
      <sz val="12"/>
      <color theme="0"/>
      <name val="Times New Roman"/>
      <family val="1"/>
    </font>
    <font>
      <b/>
      <sz val="20"/>
      <color theme="0"/>
      <name val="Lucida Calligraphy"/>
      <family val="4"/>
    </font>
    <font>
      <b/>
      <u/>
      <sz val="31"/>
      <color rgb="FFFFFF00"/>
      <name val="Lucida Calligraphy"/>
      <family val="4"/>
    </font>
    <font>
      <b/>
      <u/>
      <sz val="20"/>
      <color rgb="FFFFFF00"/>
      <name val="Lucida Calligraphy"/>
      <family val="4"/>
    </font>
    <font>
      <b/>
      <sz val="18"/>
      <color theme="0"/>
      <name val="Lucida Calligraphy"/>
      <family val="4"/>
    </font>
    <font>
      <b/>
      <u/>
      <sz val="31"/>
      <color rgb="FFFFFF00"/>
      <name val="Times New Roman"/>
      <family val="1"/>
    </font>
    <font>
      <b/>
      <sz val="20"/>
      <color theme="0"/>
      <name val="Times New Roman"/>
      <family val="1"/>
    </font>
    <font>
      <sz val="13"/>
      <color theme="0"/>
      <name val="Times New Roman"/>
      <family val="1"/>
    </font>
    <font>
      <b/>
      <sz val="15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>
      <alignment horizontal="left"/>
    </xf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2" borderId="2" xfId="1" applyFont="1" applyFill="1" applyBorder="1" applyAlignment="1" applyProtection="1">
      <alignment horizontal="center"/>
    </xf>
    <xf numFmtId="0" fontId="11" fillId="2" borderId="3" xfId="1" applyFont="1" applyFill="1" applyBorder="1" applyAlignment="1" applyProtection="1">
      <alignment horizontal="center"/>
    </xf>
    <xf numFmtId="0" fontId="11" fillId="2" borderId="4" xfId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14" fillId="2" borderId="1" xfId="1" applyFont="1" applyFill="1" applyBorder="1" applyAlignment="1" applyProtection="1">
      <alignment horizontal="center" vertical="center"/>
    </xf>
    <xf numFmtId="0" fontId="14" fillId="4" borderId="0" xfId="1" applyFont="1" applyFill="1" applyBorder="1" applyAlignment="1" applyProtection="1">
      <alignment vertical="center"/>
    </xf>
    <xf numFmtId="0" fontId="15" fillId="4" borderId="0" xfId="0" applyFont="1" applyFill="1" applyBorder="1" applyAlignment="1">
      <alignment vertical="center"/>
    </xf>
    <xf numFmtId="0" fontId="14" fillId="0" borderId="0" xfId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 indent="2"/>
    </xf>
    <xf numFmtId="0" fontId="9" fillId="2" borderId="1" xfId="0" applyFont="1" applyFill="1" applyBorder="1" applyAlignment="1">
      <alignment horizontal="left" vertical="center" indent="2"/>
    </xf>
    <xf numFmtId="0" fontId="17" fillId="2" borderId="1" xfId="0" applyFont="1" applyFill="1" applyBorder="1" applyAlignment="1">
      <alignment horizontal="center" vertical="center"/>
    </xf>
    <xf numFmtId="168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168" fontId="16" fillId="2" borderId="1" xfId="0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/>
    </xf>
    <xf numFmtId="168" fontId="8" fillId="2" borderId="1" xfId="2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4" fontId="4" fillId="4" borderId="7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</cellXfs>
  <cellStyles count="3">
    <cellStyle name="Amount" xfId="2"/>
    <cellStyle name="Hyperlink" xfId="1" builtinId="8"/>
    <cellStyle name="Normal" xfId="0" builtinId="0"/>
  </cellStyles>
  <dxfs count="2">
    <dxf>
      <font>
        <b/>
        <i val="0"/>
        <color rgb="FFC00000"/>
      </font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9" defaultPivotStyle="PivotStyleLight16">
    <tableStyle name="Loan Table" pivot="0" count="1">
      <tableStyleElement type="headerRow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Payoff</a:t>
            </a:r>
            <a:r>
              <a:rPr lang="en-US" baseline="0"/>
              <a:t> Months</a:t>
            </a:r>
            <a:endParaRPr lang="en-US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'CC Payoff Calculator'!$B$14:$B$15</c:f>
              <c:strCache>
                <c:ptCount val="2"/>
                <c:pt idx="0">
                  <c:v>Months To Payoff - Minimum Payment</c:v>
                </c:pt>
                <c:pt idx="1">
                  <c:v>Months To Payoff - Proposed Payment</c:v>
                </c:pt>
              </c:strCache>
            </c:strRef>
          </c:cat>
          <c:val>
            <c:numRef>
              <c:f>'CC Payoff Calculator'!$C$14:$C$15</c:f>
              <c:numCache>
                <c:formatCode>0.00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</c:ser>
        <c:dLbls/>
        <c:shape val="box"/>
        <c:axId val="93460736"/>
        <c:axId val="93464064"/>
        <c:axId val="0"/>
      </c:bar3DChart>
      <c:catAx>
        <c:axId val="93460736"/>
        <c:scaling>
          <c:orientation val="minMax"/>
        </c:scaling>
        <c:axPos val="b"/>
        <c:majorTickMark val="none"/>
        <c:tickLblPos val="nextTo"/>
        <c:crossAx val="93464064"/>
        <c:crosses val="autoZero"/>
        <c:auto val="1"/>
        <c:lblAlgn val="ctr"/>
        <c:lblOffset val="100"/>
      </c:catAx>
      <c:valAx>
        <c:axId val="9346406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93460736"/>
        <c:crosses val="autoZero"/>
        <c:crossBetween val="between"/>
      </c:valAx>
    </c:plotArea>
    <c:plotVisOnly val="1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Interest Payable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'CC Payoff Calculator'!$B$16:$B$17</c:f>
              <c:strCache>
                <c:ptCount val="2"/>
                <c:pt idx="0">
                  <c:v>Total Interest - Minimum Payment</c:v>
                </c:pt>
                <c:pt idx="1">
                  <c:v>Total Interest - Proposed Payment</c:v>
                </c:pt>
              </c:strCache>
            </c:strRef>
          </c:cat>
          <c:val>
            <c:numRef>
              <c:f>'CC Payoff Calculator'!$C$16:$C$17</c:f>
              <c:numCache>
                <c:formatCode>"₹"\ #,##0</c:formatCode>
                <c:ptCount val="2"/>
                <c:pt idx="0">
                  <c:v>5387.7781543042729</c:v>
                </c:pt>
                <c:pt idx="1">
                  <c:v>3651.0662165146859</c:v>
                </c:pt>
              </c:numCache>
            </c:numRef>
          </c:val>
        </c:ser>
        <c:dLbls/>
        <c:shape val="box"/>
        <c:axId val="186668928"/>
        <c:axId val="186670464"/>
        <c:axId val="0"/>
      </c:bar3DChart>
      <c:catAx>
        <c:axId val="186668928"/>
        <c:scaling>
          <c:orientation val="minMax"/>
        </c:scaling>
        <c:axPos val="b"/>
        <c:majorTickMark val="none"/>
        <c:tickLblPos val="nextTo"/>
        <c:crossAx val="186670464"/>
        <c:crosses val="autoZero"/>
        <c:auto val="1"/>
        <c:lblAlgn val="ctr"/>
        <c:lblOffset val="100"/>
      </c:catAx>
      <c:valAx>
        <c:axId val="186670464"/>
        <c:scaling>
          <c:orientation val="minMax"/>
        </c:scaling>
        <c:axPos val="l"/>
        <c:majorGridlines/>
        <c:numFmt formatCode="&quot;₹&quot;\ #,##0" sourceLinked="1"/>
        <c:majorTickMark val="none"/>
        <c:tickLblPos val="nextTo"/>
        <c:crossAx val="186668928"/>
        <c:crosses val="autoZero"/>
        <c:crossBetween val="between"/>
      </c:valAx>
    </c:plotArea>
    <c:plotVisOnly val="1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'CC Payment Log'!$L$5</c:f>
              <c:strCache>
                <c:ptCount val="1"/>
                <c:pt idx="0">
                  <c:v>Balance Amount</c:v>
                </c:pt>
              </c:strCache>
            </c:strRef>
          </c:tx>
          <c:dLbls>
            <c:showVal val="1"/>
          </c:dLbls>
          <c:val>
            <c:numRef>
              <c:f>'CC Payment Log'!$L$6:$L$17</c:f>
              <c:numCache>
                <c:formatCode>_ "₹"\ * #,##0.00_ ;_ "₹"\ * \-#,##0.00_ ;_ "₹"\ * "-"??_ ;_ @_ </c:formatCode>
                <c:ptCount val="12"/>
                <c:pt idx="0">
                  <c:v>39646.25</c:v>
                </c:pt>
                <c:pt idx="1">
                  <c:v>37162.292962499996</c:v>
                </c:pt>
                <c:pt idx="2">
                  <c:v>22741.52034998437</c:v>
                </c:pt>
                <c:pt idx="3">
                  <c:v>7317.171661796343</c:v>
                </c:pt>
                <c:pt idx="4">
                  <c:v>17395.37620538197</c:v>
                </c:pt>
                <c:pt idx="5">
                  <c:v>12644.970152313612</c:v>
                </c:pt>
                <c:pt idx="6">
                  <c:v>7564.2378949541962</c:v>
                </c:pt>
                <c:pt idx="7">
                  <c:v>17648.713423908899</c:v>
                </c:pt>
                <c:pt idx="8">
                  <c:v>2738.1075019658247</c:v>
                </c:pt>
                <c:pt idx="9">
                  <c:v>7830.5186301571712</c:v>
                </c:pt>
                <c:pt idx="10">
                  <c:v>10426.048633924976</c:v>
                </c:pt>
                <c:pt idx="11">
                  <c:v>6642.927775319944</c:v>
                </c:pt>
              </c:numCache>
            </c:numRef>
          </c:val>
        </c:ser>
        <c:dLbls>
          <c:showVal val="1"/>
        </c:dLbls>
        <c:gapWidth val="75"/>
        <c:axId val="140299264"/>
        <c:axId val="139432704"/>
      </c:barChart>
      <c:catAx>
        <c:axId val="140299264"/>
        <c:scaling>
          <c:orientation val="minMax"/>
        </c:scaling>
        <c:axPos val="b"/>
        <c:majorTickMark val="none"/>
        <c:tickLblPos val="nextTo"/>
        <c:crossAx val="139432704"/>
        <c:crosses val="autoZero"/>
        <c:auto val="1"/>
        <c:lblAlgn val="ctr"/>
        <c:lblOffset val="100"/>
      </c:catAx>
      <c:valAx>
        <c:axId val="139432704"/>
        <c:scaling>
          <c:orientation val="minMax"/>
        </c:scaling>
        <c:axPos val="l"/>
        <c:numFmt formatCode="_ &quot;₹&quot;\ * #,##0.00_ ;_ &quot;₹&quot;\ * \-#,##0.00_ ;_ &quot;₹&quot;\ * &quot;-&quot;??_ ;_ @_ " sourceLinked="1"/>
        <c:majorTickMark val="none"/>
        <c:tickLblPos val="nextTo"/>
        <c:crossAx val="14029926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15877</xdr:colOff>
      <xdr:row>1</xdr:row>
      <xdr:rowOff>7939</xdr:rowOff>
    </xdr:from>
    <xdr:to>
      <xdr:col>2</xdr:col>
      <xdr:colOff>833438</xdr:colOff>
      <xdr:row>2</xdr:row>
      <xdr:rowOff>330118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13252" y="214314"/>
          <a:ext cx="817561" cy="814304"/>
        </a:xfrm>
        <a:prstGeom prst="rect">
          <a:avLst/>
        </a:prstGeom>
      </xdr:spPr>
    </xdr:pic>
    <xdr:clientData/>
  </xdr:twoCellAnchor>
  <xdr:twoCellAnchor>
    <xdr:from>
      <xdr:col>1</xdr:col>
      <xdr:colOff>7937</xdr:colOff>
      <xdr:row>18</xdr:row>
      <xdr:rowOff>7938</xdr:rowOff>
    </xdr:from>
    <xdr:to>
      <xdr:col>2</xdr:col>
      <xdr:colOff>833438</xdr:colOff>
      <xdr:row>32</xdr:row>
      <xdr:rowOff>182563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15874</xdr:colOff>
      <xdr:row>34</xdr:row>
      <xdr:rowOff>7939</xdr:rowOff>
    </xdr:from>
    <xdr:to>
      <xdr:col>2</xdr:col>
      <xdr:colOff>825499</xdr:colOff>
      <xdr:row>48</xdr:row>
      <xdr:rowOff>182563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</xdr:col>
      <xdr:colOff>923925</xdr:colOff>
      <xdr:row>2</xdr:row>
      <xdr:rowOff>367795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209551"/>
          <a:ext cx="923925" cy="920244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18</xdr:row>
      <xdr:rowOff>19049</xdr:rowOff>
    </xdr:from>
    <xdr:to>
      <xdr:col>11</xdr:col>
      <xdr:colOff>857250</xdr:colOff>
      <xdr:row>40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120" zoomScaleNormal="120" workbookViewId="0">
      <selection activeCell="H29" sqref="H29"/>
    </sheetView>
  </sheetViews>
  <sheetFormatPr defaultRowHeight="15"/>
  <cols>
    <col min="1" max="1" width="3.140625" style="20" customWidth="1"/>
    <col min="2" max="2" width="78.28515625" style="20" customWidth="1"/>
    <col min="3" max="3" width="12.5703125" style="20" customWidth="1"/>
    <col min="4" max="4" width="3.140625" style="20" customWidth="1"/>
    <col min="5" max="16384" width="9.140625" style="20"/>
  </cols>
  <sheetData>
    <row r="1" spans="1:20" ht="16.5" customHeight="1" thickBot="1">
      <c r="A1" s="21"/>
      <c r="B1" s="21"/>
      <c r="C1" s="21"/>
      <c r="D1" s="21"/>
    </row>
    <row r="2" spans="1:20" ht="39" thickBot="1">
      <c r="A2" s="21"/>
      <c r="B2" s="45" t="s">
        <v>0</v>
      </c>
      <c r="C2" s="22"/>
      <c r="D2" s="23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</row>
    <row r="3" spans="1:20" ht="27" customHeight="1" thickBot="1">
      <c r="A3" s="21"/>
      <c r="B3" s="46" t="s">
        <v>1</v>
      </c>
      <c r="C3" s="22"/>
      <c r="D3" s="24"/>
      <c r="E3" s="27"/>
      <c r="F3" s="27"/>
      <c r="G3" s="27"/>
      <c r="H3" s="27"/>
      <c r="I3" s="27"/>
      <c r="J3" s="27"/>
      <c r="K3" s="27"/>
      <c r="L3" s="26"/>
      <c r="M3" s="26"/>
      <c r="N3" s="26"/>
      <c r="O3" s="26"/>
      <c r="P3" s="26"/>
      <c r="Q3" s="26"/>
      <c r="R3" s="26"/>
      <c r="S3" s="26"/>
      <c r="T3" s="26"/>
    </row>
    <row r="4" spans="1:20" ht="16.5" customHeight="1" thickBot="1">
      <c r="A4" s="21"/>
      <c r="B4" s="47"/>
      <c r="C4" s="48"/>
      <c r="D4" s="21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20.25" thickBot="1">
      <c r="A5" s="21"/>
      <c r="B5" s="38" t="s">
        <v>2</v>
      </c>
      <c r="C5" s="38" t="s">
        <v>3</v>
      </c>
      <c r="D5" s="21"/>
    </row>
    <row r="6" spans="1:20" ht="17.25" thickBot="1">
      <c r="A6" s="21"/>
      <c r="B6" s="36" t="s">
        <v>4</v>
      </c>
      <c r="C6" s="39">
        <v>36000</v>
      </c>
      <c r="D6" s="21"/>
    </row>
    <row r="7" spans="1:20" ht="17.25" thickBot="1">
      <c r="A7" s="21"/>
      <c r="B7" s="36" t="s">
        <v>25</v>
      </c>
      <c r="C7" s="40">
        <v>0.4</v>
      </c>
      <c r="D7" s="21"/>
    </row>
    <row r="8" spans="1:20" ht="17.25" thickBot="1">
      <c r="A8" s="21"/>
      <c r="B8" s="36" t="s">
        <v>26</v>
      </c>
      <c r="C8" s="41">
        <f>C7/12</f>
        <v>3.3333333333333333E-2</v>
      </c>
      <c r="D8" s="21"/>
    </row>
    <row r="9" spans="1:20" ht="17.25" thickBot="1">
      <c r="A9" s="21"/>
      <c r="B9" s="36" t="s">
        <v>27</v>
      </c>
      <c r="C9" s="40">
        <v>0.15</v>
      </c>
      <c r="D9" s="21"/>
    </row>
    <row r="10" spans="1:20" ht="17.25" thickBot="1">
      <c r="A10" s="21"/>
      <c r="B10" s="36" t="s">
        <v>5</v>
      </c>
      <c r="C10" s="42">
        <f>C6*C9</f>
        <v>5400</v>
      </c>
      <c r="D10" s="21"/>
    </row>
    <row r="11" spans="1:20" ht="17.25" thickBot="1">
      <c r="A11" s="21"/>
      <c r="B11" s="36" t="s">
        <v>28</v>
      </c>
      <c r="C11" s="39">
        <v>8000</v>
      </c>
      <c r="D11" s="21"/>
    </row>
    <row r="12" spans="1:20" ht="16.5" customHeight="1" thickBot="1">
      <c r="A12" s="21"/>
      <c r="B12" s="49"/>
      <c r="C12" s="50"/>
      <c r="D12" s="21"/>
    </row>
    <row r="13" spans="1:20" ht="20.25" thickBot="1">
      <c r="A13" s="21"/>
      <c r="B13" s="38" t="s">
        <v>2</v>
      </c>
      <c r="C13" s="38" t="s">
        <v>3</v>
      </c>
      <c r="D13" s="21"/>
    </row>
    <row r="14" spans="1:20" ht="17.25" thickBot="1">
      <c r="A14" s="21"/>
      <c r="B14" s="37" t="s">
        <v>6</v>
      </c>
      <c r="C14" s="43">
        <f>IFERROR((ROUNDUP(NPER(C7/12,-C10,C6,0),0)),"N/A")</f>
        <v>8</v>
      </c>
      <c r="D14" s="21"/>
    </row>
    <row r="15" spans="1:20" ht="17.25" thickBot="1">
      <c r="A15" s="21"/>
      <c r="B15" s="37" t="s">
        <v>7</v>
      </c>
      <c r="C15" s="43">
        <f>IFERROR(ROUNDUP(NPER(C7/12,-C11,C6,0),0),"N/A")</f>
        <v>5</v>
      </c>
      <c r="D15" s="21"/>
    </row>
    <row r="16" spans="1:20" ht="17.25" thickBot="1">
      <c r="A16" s="21"/>
      <c r="B16" s="37" t="s">
        <v>8</v>
      </c>
      <c r="C16" s="44">
        <f>IFERROR(((NPER(C7/12,-C10,C6,0)*C10)-C6),"N/A")</f>
        <v>5387.7781543042729</v>
      </c>
      <c r="D16" s="21"/>
    </row>
    <row r="17" spans="1:4" ht="17.25" thickBot="1">
      <c r="A17" s="21"/>
      <c r="B17" s="37" t="s">
        <v>9</v>
      </c>
      <c r="C17" s="44">
        <f>IFERROR(((NPER(C7/12,-C11,C6,0)*C11)-C6),"N/A")</f>
        <v>3651.0662165146859</v>
      </c>
      <c r="D17" s="21"/>
    </row>
    <row r="18" spans="1:4" ht="16.5" customHeight="1" thickBot="1">
      <c r="A18" s="21"/>
      <c r="B18" s="28"/>
      <c r="C18" s="29"/>
      <c r="D18" s="21"/>
    </row>
    <row r="19" spans="1:4">
      <c r="A19" s="21"/>
      <c r="B19" s="30"/>
      <c r="C19" s="31"/>
      <c r="D19" s="21"/>
    </row>
    <row r="20" spans="1:4">
      <c r="A20" s="21"/>
      <c r="B20" s="32"/>
      <c r="C20" s="33"/>
      <c r="D20" s="21"/>
    </row>
    <row r="21" spans="1:4">
      <c r="A21" s="21"/>
      <c r="B21" s="32"/>
      <c r="C21" s="33"/>
      <c r="D21" s="21"/>
    </row>
    <row r="22" spans="1:4">
      <c r="A22" s="21"/>
      <c r="B22" s="32"/>
      <c r="C22" s="33"/>
      <c r="D22" s="21"/>
    </row>
    <row r="23" spans="1:4">
      <c r="A23" s="21"/>
      <c r="B23" s="32"/>
      <c r="C23" s="33"/>
      <c r="D23" s="21"/>
    </row>
    <row r="24" spans="1:4">
      <c r="A24" s="21"/>
      <c r="B24" s="32"/>
      <c r="C24" s="33"/>
      <c r="D24" s="21"/>
    </row>
    <row r="25" spans="1:4">
      <c r="A25" s="21"/>
      <c r="B25" s="32"/>
      <c r="C25" s="33"/>
      <c r="D25" s="21"/>
    </row>
    <row r="26" spans="1:4">
      <c r="A26" s="21"/>
      <c r="B26" s="32"/>
      <c r="C26" s="33"/>
      <c r="D26" s="21"/>
    </row>
    <row r="27" spans="1:4">
      <c r="A27" s="21"/>
      <c r="B27" s="32"/>
      <c r="C27" s="33"/>
      <c r="D27" s="21"/>
    </row>
    <row r="28" spans="1:4">
      <c r="A28" s="21"/>
      <c r="B28" s="32"/>
      <c r="C28" s="33"/>
      <c r="D28" s="21"/>
    </row>
    <row r="29" spans="1:4">
      <c r="A29" s="21"/>
      <c r="B29" s="32"/>
      <c r="C29" s="33"/>
      <c r="D29" s="21"/>
    </row>
    <row r="30" spans="1:4">
      <c r="A30" s="21"/>
      <c r="B30" s="32"/>
      <c r="C30" s="33"/>
      <c r="D30" s="21"/>
    </row>
    <row r="31" spans="1:4">
      <c r="A31" s="21"/>
      <c r="B31" s="32"/>
      <c r="C31" s="33"/>
      <c r="D31" s="21"/>
    </row>
    <row r="32" spans="1:4">
      <c r="A32" s="21"/>
      <c r="B32" s="32"/>
      <c r="C32" s="33"/>
      <c r="D32" s="21"/>
    </row>
    <row r="33" spans="1:4" ht="15.75" thickBot="1">
      <c r="A33" s="21"/>
      <c r="B33" s="34"/>
      <c r="C33" s="35"/>
      <c r="D33" s="21"/>
    </row>
    <row r="34" spans="1:4" ht="15.75" thickBot="1">
      <c r="A34" s="21"/>
      <c r="B34" s="28"/>
      <c r="C34" s="29"/>
      <c r="D34" s="21"/>
    </row>
    <row r="35" spans="1:4">
      <c r="A35" s="21"/>
      <c r="B35" s="30"/>
      <c r="C35" s="31"/>
      <c r="D35" s="21"/>
    </row>
    <row r="36" spans="1:4">
      <c r="A36" s="21"/>
      <c r="B36" s="32"/>
      <c r="C36" s="33"/>
      <c r="D36" s="21"/>
    </row>
    <row r="37" spans="1:4">
      <c r="A37" s="21"/>
      <c r="B37" s="32"/>
      <c r="C37" s="33"/>
      <c r="D37" s="21"/>
    </row>
    <row r="38" spans="1:4">
      <c r="A38" s="21"/>
      <c r="B38" s="32"/>
      <c r="C38" s="33"/>
      <c r="D38" s="21"/>
    </row>
    <row r="39" spans="1:4">
      <c r="A39" s="21"/>
      <c r="B39" s="32"/>
      <c r="C39" s="33"/>
      <c r="D39" s="21"/>
    </row>
    <row r="40" spans="1:4">
      <c r="A40" s="21"/>
      <c r="B40" s="32"/>
      <c r="C40" s="33"/>
      <c r="D40" s="21"/>
    </row>
    <row r="41" spans="1:4">
      <c r="A41" s="21"/>
      <c r="B41" s="32"/>
      <c r="C41" s="33"/>
      <c r="D41" s="21"/>
    </row>
    <row r="42" spans="1:4">
      <c r="A42" s="21"/>
      <c r="B42" s="32"/>
      <c r="C42" s="33"/>
      <c r="D42" s="21"/>
    </row>
    <row r="43" spans="1:4">
      <c r="A43" s="21"/>
      <c r="B43" s="32"/>
      <c r="C43" s="33"/>
      <c r="D43" s="21"/>
    </row>
    <row r="44" spans="1:4">
      <c r="A44" s="21"/>
      <c r="B44" s="32"/>
      <c r="C44" s="33"/>
      <c r="D44" s="21"/>
    </row>
    <row r="45" spans="1:4">
      <c r="A45" s="21"/>
      <c r="B45" s="32"/>
      <c r="C45" s="33"/>
      <c r="D45" s="21"/>
    </row>
    <row r="46" spans="1:4">
      <c r="A46" s="21"/>
      <c r="B46" s="32"/>
      <c r="C46" s="33"/>
      <c r="D46" s="21"/>
    </row>
    <row r="47" spans="1:4">
      <c r="A47" s="21"/>
      <c r="B47" s="32"/>
      <c r="C47" s="33"/>
      <c r="D47" s="21"/>
    </row>
    <row r="48" spans="1:4">
      <c r="A48" s="21"/>
      <c r="B48" s="32"/>
      <c r="C48" s="33"/>
      <c r="D48" s="21"/>
    </row>
    <row r="49" spans="1:4" ht="15.75" thickBot="1">
      <c r="A49" s="21"/>
      <c r="B49" s="34"/>
      <c r="C49" s="35"/>
      <c r="D49" s="21"/>
    </row>
    <row r="50" spans="1:4">
      <c r="A50" s="21"/>
      <c r="B50" s="21"/>
      <c r="C50" s="21"/>
      <c r="D50" s="21"/>
    </row>
  </sheetData>
  <mergeCells count="3">
    <mergeCell ref="C2:C3"/>
    <mergeCell ref="B4:C4"/>
    <mergeCell ref="B12:C12"/>
  </mergeCells>
  <conditionalFormatting sqref="C10:C11">
    <cfRule type="expression" dxfId="0" priority="6">
      <formula>#REF!="N/A"</formula>
    </cfRule>
  </conditionalFormatting>
  <hyperlinks>
    <hyperlink ref="B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P14" sqref="P14"/>
    </sheetView>
  </sheetViews>
  <sheetFormatPr defaultRowHeight="15.75"/>
  <cols>
    <col min="1" max="1" width="3.140625" style="1" customWidth="1"/>
    <col min="2" max="2" width="14.140625" style="1" customWidth="1"/>
    <col min="3" max="7" width="14.28515625" style="1" customWidth="1"/>
    <col min="8" max="8" width="11.7109375" style="1" bestFit="1" customWidth="1"/>
    <col min="9" max="9" width="14.28515625" style="1" customWidth="1"/>
    <col min="10" max="10" width="14.5703125" style="1" bestFit="1" customWidth="1"/>
    <col min="11" max="11" width="11.42578125" style="1" customWidth="1"/>
    <col min="12" max="12" width="13.140625" style="1" bestFit="1" customWidth="1"/>
    <col min="13" max="13" width="3.140625" style="1" customWidth="1"/>
    <col min="14" max="16384" width="9.140625" style="1"/>
  </cols>
  <sheetData>
    <row r="1" spans="1:13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3.5" thickBot="1">
      <c r="A2" s="2"/>
      <c r="B2" s="15"/>
      <c r="C2" s="17" t="s">
        <v>0</v>
      </c>
      <c r="D2" s="18"/>
      <c r="E2" s="18"/>
      <c r="F2" s="18"/>
      <c r="G2" s="18"/>
      <c r="H2" s="18"/>
      <c r="I2" s="18"/>
      <c r="J2" s="18"/>
      <c r="K2" s="18"/>
      <c r="L2" s="19"/>
      <c r="M2" s="2"/>
    </row>
    <row r="3" spans="1:13" ht="30" thickBot="1">
      <c r="A3" s="2"/>
      <c r="B3" s="16"/>
      <c r="C3" s="12" t="s">
        <v>22</v>
      </c>
      <c r="D3" s="13"/>
      <c r="E3" s="13"/>
      <c r="F3" s="13"/>
      <c r="G3" s="13"/>
      <c r="H3" s="13"/>
      <c r="I3" s="13"/>
      <c r="J3" s="13"/>
      <c r="K3" s="13"/>
      <c r="L3" s="14"/>
      <c r="M3" s="2"/>
    </row>
    <row r="4" spans="1:13" ht="33.75" thickBot="1">
      <c r="A4" s="2"/>
      <c r="B4" s="3"/>
      <c r="C4" s="4" t="s">
        <v>14</v>
      </c>
      <c r="D4" s="5">
        <v>0.40500000000000003</v>
      </c>
      <c r="E4" s="4" t="s">
        <v>11</v>
      </c>
      <c r="F4" s="5">
        <f>D4/12</f>
        <v>3.3750000000000002E-2</v>
      </c>
      <c r="G4" s="4" t="s">
        <v>24</v>
      </c>
      <c r="H4" s="5">
        <v>0.15</v>
      </c>
      <c r="I4" s="4" t="s">
        <v>15</v>
      </c>
      <c r="J4" s="6">
        <v>43000</v>
      </c>
      <c r="K4" s="4" t="s">
        <v>23</v>
      </c>
      <c r="L4" s="5">
        <v>0.05</v>
      </c>
      <c r="M4" s="2"/>
    </row>
    <row r="5" spans="1:13" ht="33.75" thickBot="1">
      <c r="A5" s="2"/>
      <c r="B5" s="4" t="s">
        <v>21</v>
      </c>
      <c r="C5" s="4" t="s">
        <v>10</v>
      </c>
      <c r="D5" s="4" t="s">
        <v>16</v>
      </c>
      <c r="E5" s="4" t="s">
        <v>13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30</v>
      </c>
      <c r="K5" s="4" t="s">
        <v>29</v>
      </c>
      <c r="L5" s="4" t="s">
        <v>12</v>
      </c>
      <c r="M5" s="2"/>
    </row>
    <row r="6" spans="1:13" ht="17.25" thickBot="1">
      <c r="A6" s="2"/>
      <c r="B6" s="7">
        <v>43466</v>
      </c>
      <c r="C6" s="8">
        <v>36000</v>
      </c>
      <c r="D6" s="9">
        <f>C6*$H$4</f>
        <v>5400</v>
      </c>
      <c r="E6" s="10">
        <v>43475</v>
      </c>
      <c r="F6" s="8">
        <v>5000</v>
      </c>
      <c r="G6" s="9">
        <f>(C6-F6)*$F$4</f>
        <v>1046.25</v>
      </c>
      <c r="H6" s="8">
        <v>500</v>
      </c>
      <c r="I6" s="8">
        <v>5000</v>
      </c>
      <c r="J6" s="8">
        <v>2000</v>
      </c>
      <c r="K6" s="9">
        <f>J6*$L$4</f>
        <v>100</v>
      </c>
      <c r="L6" s="9">
        <f>(C6-F6)+G6+H6+I6+J6+K6</f>
        <v>39646.25</v>
      </c>
      <c r="M6" s="2"/>
    </row>
    <row r="7" spans="1:13" ht="17.25" thickBot="1">
      <c r="A7" s="2"/>
      <c r="B7" s="7">
        <v>43497</v>
      </c>
      <c r="C7" s="9">
        <f>+L6</f>
        <v>39646.25</v>
      </c>
      <c r="D7" s="9">
        <f>C7*$H$4</f>
        <v>5946.9375</v>
      </c>
      <c r="E7" s="11">
        <f>E6+30</f>
        <v>43505</v>
      </c>
      <c r="F7" s="8">
        <v>5631.94</v>
      </c>
      <c r="G7" s="9">
        <f>(C7-F7)*$F$4</f>
        <v>1147.9829625</v>
      </c>
      <c r="H7" s="8">
        <v>0</v>
      </c>
      <c r="I7" s="8">
        <v>2000</v>
      </c>
      <c r="J7" s="8">
        <v>0</v>
      </c>
      <c r="K7" s="9">
        <f t="shared" ref="K7:K17" si="0">J7*$L$4</f>
        <v>0</v>
      </c>
      <c r="L7" s="9">
        <f t="shared" ref="L7:L17" si="1">(C7-F7)+G7+H7+I7+J7+K7</f>
        <v>37162.292962499996</v>
      </c>
      <c r="M7" s="2"/>
    </row>
    <row r="8" spans="1:13" ht="17.25" thickBot="1">
      <c r="A8" s="2"/>
      <c r="B8" s="7">
        <v>43525</v>
      </c>
      <c r="C8" s="9">
        <f>L7</f>
        <v>37162.292962499996</v>
      </c>
      <c r="D8" s="9">
        <f>C8*$H$4</f>
        <v>5574.3439443749994</v>
      </c>
      <c r="E8" s="11">
        <f>E7+30</f>
        <v>43535</v>
      </c>
      <c r="F8" s="8">
        <v>20000</v>
      </c>
      <c r="G8" s="9">
        <f>(C8-F8)*$F$4</f>
        <v>579.22738748437496</v>
      </c>
      <c r="H8" s="8">
        <v>0</v>
      </c>
      <c r="I8" s="8">
        <v>5000</v>
      </c>
      <c r="J8" s="8">
        <v>0</v>
      </c>
      <c r="K8" s="9">
        <f t="shared" si="0"/>
        <v>0</v>
      </c>
      <c r="L8" s="9">
        <f t="shared" si="1"/>
        <v>22741.52034998437</v>
      </c>
      <c r="M8" s="2"/>
    </row>
    <row r="9" spans="1:13" ht="17.25" thickBot="1">
      <c r="A9" s="2"/>
      <c r="B9" s="7">
        <v>43556</v>
      </c>
      <c r="C9" s="9">
        <f>L8</f>
        <v>22741.52034998437</v>
      </c>
      <c r="D9" s="9">
        <f t="shared" ref="D9:D17" si="2">C9*$H$4</f>
        <v>3411.2280524976554</v>
      </c>
      <c r="E9" s="11">
        <f>E8+30</f>
        <v>43565</v>
      </c>
      <c r="F9" s="8">
        <v>20500</v>
      </c>
      <c r="G9" s="9">
        <f t="shared" ref="G9:G17" si="3">(C9-F9)*$F$4</f>
        <v>75.651311811972491</v>
      </c>
      <c r="H9" s="8">
        <v>0</v>
      </c>
      <c r="I9" s="8">
        <v>5000</v>
      </c>
      <c r="J9" s="8">
        <v>0</v>
      </c>
      <c r="K9" s="9">
        <f t="shared" si="0"/>
        <v>0</v>
      </c>
      <c r="L9" s="9">
        <f t="shared" si="1"/>
        <v>7317.171661796343</v>
      </c>
      <c r="M9" s="2"/>
    </row>
    <row r="10" spans="1:13" ht="17.25" thickBot="1">
      <c r="A10" s="2"/>
      <c r="B10" s="7">
        <v>43586</v>
      </c>
      <c r="C10" s="9">
        <f>L9</f>
        <v>7317.171661796343</v>
      </c>
      <c r="D10" s="9">
        <f t="shared" si="2"/>
        <v>1097.5757492694513</v>
      </c>
      <c r="E10" s="11">
        <f>E9+30</f>
        <v>43595</v>
      </c>
      <c r="F10" s="8">
        <v>5000</v>
      </c>
      <c r="G10" s="9">
        <f t="shared" si="3"/>
        <v>78.204543585626581</v>
      </c>
      <c r="H10" s="8">
        <v>0</v>
      </c>
      <c r="I10" s="8">
        <v>15000</v>
      </c>
      <c r="J10" s="8">
        <v>0</v>
      </c>
      <c r="K10" s="9">
        <f t="shared" si="0"/>
        <v>0</v>
      </c>
      <c r="L10" s="9">
        <f t="shared" si="1"/>
        <v>17395.37620538197</v>
      </c>
      <c r="M10" s="2"/>
    </row>
    <row r="11" spans="1:13" ht="17.25" thickBot="1">
      <c r="A11" s="2"/>
      <c r="B11" s="7">
        <v>43617</v>
      </c>
      <c r="C11" s="9">
        <f>L10</f>
        <v>17395.37620538197</v>
      </c>
      <c r="D11" s="9">
        <f t="shared" si="2"/>
        <v>2609.3064308072953</v>
      </c>
      <c r="E11" s="11">
        <f>E10+30</f>
        <v>43625</v>
      </c>
      <c r="F11" s="8">
        <v>10000</v>
      </c>
      <c r="G11" s="9">
        <f t="shared" si="3"/>
        <v>249.59394693164151</v>
      </c>
      <c r="H11" s="8">
        <v>0</v>
      </c>
      <c r="I11" s="8">
        <v>5000</v>
      </c>
      <c r="J11" s="8">
        <v>0</v>
      </c>
      <c r="K11" s="9">
        <f t="shared" si="0"/>
        <v>0</v>
      </c>
      <c r="L11" s="9">
        <f t="shared" si="1"/>
        <v>12644.970152313612</v>
      </c>
      <c r="M11" s="2"/>
    </row>
    <row r="12" spans="1:13" ht="17.25" thickBot="1">
      <c r="A12" s="2"/>
      <c r="B12" s="7">
        <v>43647</v>
      </c>
      <c r="C12" s="9">
        <f>L11</f>
        <v>12644.970152313612</v>
      </c>
      <c r="D12" s="9">
        <f t="shared" si="2"/>
        <v>1896.7455228470417</v>
      </c>
      <c r="E12" s="11">
        <f>E11+30</f>
        <v>43655</v>
      </c>
      <c r="F12" s="8">
        <v>10000</v>
      </c>
      <c r="G12" s="9">
        <f t="shared" si="3"/>
        <v>89.267742640584402</v>
      </c>
      <c r="H12" s="8">
        <v>0</v>
      </c>
      <c r="I12" s="8">
        <v>4830</v>
      </c>
      <c r="J12" s="8">
        <v>0</v>
      </c>
      <c r="K12" s="9">
        <f t="shared" si="0"/>
        <v>0</v>
      </c>
      <c r="L12" s="9">
        <f t="shared" si="1"/>
        <v>7564.2378949541962</v>
      </c>
      <c r="M12" s="2"/>
    </row>
    <row r="13" spans="1:13" ht="17.25" thickBot="1">
      <c r="A13" s="2"/>
      <c r="B13" s="7">
        <v>43678</v>
      </c>
      <c r="C13" s="9">
        <f>L12</f>
        <v>7564.2378949541962</v>
      </c>
      <c r="D13" s="9">
        <f t="shared" si="2"/>
        <v>1134.6356842431294</v>
      </c>
      <c r="E13" s="11">
        <f>E12+30</f>
        <v>43685</v>
      </c>
      <c r="F13" s="8">
        <v>5002</v>
      </c>
      <c r="G13" s="9">
        <f t="shared" si="3"/>
        <v>86.475528954704131</v>
      </c>
      <c r="H13" s="8">
        <v>0</v>
      </c>
      <c r="I13" s="8">
        <v>15000</v>
      </c>
      <c r="J13" s="8">
        <v>0</v>
      </c>
      <c r="K13" s="9">
        <f t="shared" si="0"/>
        <v>0</v>
      </c>
      <c r="L13" s="9">
        <f t="shared" si="1"/>
        <v>17648.713423908899</v>
      </c>
      <c r="M13" s="2"/>
    </row>
    <row r="14" spans="1:13" ht="17.25" thickBot="1">
      <c r="A14" s="2"/>
      <c r="B14" s="7">
        <v>43709</v>
      </c>
      <c r="C14" s="9">
        <f>L13</f>
        <v>17648.713423908899</v>
      </c>
      <c r="D14" s="9">
        <f t="shared" si="2"/>
        <v>2647.307013586335</v>
      </c>
      <c r="E14" s="11">
        <f>E13+30</f>
        <v>43715</v>
      </c>
      <c r="F14" s="8">
        <v>15000</v>
      </c>
      <c r="G14" s="9">
        <f t="shared" si="3"/>
        <v>89.394078056925352</v>
      </c>
      <c r="H14" s="8">
        <v>0</v>
      </c>
      <c r="I14" s="8">
        <v>0</v>
      </c>
      <c r="J14" s="8">
        <v>0</v>
      </c>
      <c r="K14" s="9">
        <f t="shared" si="0"/>
        <v>0</v>
      </c>
      <c r="L14" s="9">
        <f t="shared" si="1"/>
        <v>2738.1075019658247</v>
      </c>
      <c r="M14" s="2"/>
    </row>
    <row r="15" spans="1:13" ht="17.25" thickBot="1">
      <c r="A15" s="2"/>
      <c r="B15" s="7">
        <v>43739</v>
      </c>
      <c r="C15" s="9">
        <f>L14</f>
        <v>2738.1075019658247</v>
      </c>
      <c r="D15" s="9">
        <f t="shared" si="2"/>
        <v>410.71612529487368</v>
      </c>
      <c r="E15" s="11">
        <f>E14+30</f>
        <v>43745</v>
      </c>
      <c r="F15" s="8">
        <v>0</v>
      </c>
      <c r="G15" s="9">
        <f t="shared" si="3"/>
        <v>92.411128191346592</v>
      </c>
      <c r="H15" s="8">
        <v>0</v>
      </c>
      <c r="I15" s="8">
        <v>5000</v>
      </c>
      <c r="J15" s="8">
        <v>0</v>
      </c>
      <c r="K15" s="9">
        <f t="shared" si="0"/>
        <v>0</v>
      </c>
      <c r="L15" s="9">
        <f t="shared" si="1"/>
        <v>7830.5186301571712</v>
      </c>
      <c r="M15" s="2"/>
    </row>
    <row r="16" spans="1:13" ht="17.25" thickBot="1">
      <c r="A16" s="2"/>
      <c r="B16" s="7">
        <v>43770</v>
      </c>
      <c r="C16" s="9">
        <f>L15</f>
        <v>7830.5186301571712</v>
      </c>
      <c r="D16" s="9">
        <f t="shared" si="2"/>
        <v>1174.5777945235757</v>
      </c>
      <c r="E16" s="11">
        <f>E15+30</f>
        <v>43775</v>
      </c>
      <c r="F16" s="8">
        <v>5000</v>
      </c>
      <c r="G16" s="9">
        <f t="shared" si="3"/>
        <v>95.53000376780453</v>
      </c>
      <c r="H16" s="8">
        <v>0</v>
      </c>
      <c r="I16" s="8">
        <v>7500</v>
      </c>
      <c r="J16" s="8">
        <v>0</v>
      </c>
      <c r="K16" s="9">
        <f t="shared" si="0"/>
        <v>0</v>
      </c>
      <c r="L16" s="9">
        <f t="shared" si="1"/>
        <v>10426.048633924976</v>
      </c>
      <c r="M16" s="2"/>
    </row>
    <row r="17" spans="1:13" ht="17.25" thickBot="1">
      <c r="A17" s="2"/>
      <c r="B17" s="7">
        <v>43800</v>
      </c>
      <c r="C17" s="9">
        <f>L16</f>
        <v>10426.048633924976</v>
      </c>
      <c r="D17" s="9">
        <f t="shared" si="2"/>
        <v>1563.9072950887464</v>
      </c>
      <c r="E17" s="11">
        <f>E16+30</f>
        <v>43805</v>
      </c>
      <c r="F17" s="8">
        <v>4000</v>
      </c>
      <c r="G17" s="9">
        <f t="shared" si="3"/>
        <v>216.87914139496797</v>
      </c>
      <c r="H17" s="8">
        <v>0</v>
      </c>
      <c r="I17" s="8">
        <v>0</v>
      </c>
      <c r="J17" s="8">
        <v>0</v>
      </c>
      <c r="K17" s="9">
        <f t="shared" si="0"/>
        <v>0</v>
      </c>
      <c r="L17" s="9">
        <f t="shared" si="1"/>
        <v>6642.927775319944</v>
      </c>
      <c r="M17" s="2"/>
    </row>
    <row r="18" spans="1:13" ht="16.5" customHeight="1" thickBot="1">
      <c r="A18" s="2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4"/>
      <c r="M18" s="2"/>
    </row>
    <row r="19" spans="1:13">
      <c r="A19" s="2"/>
      <c r="B19" s="55"/>
      <c r="C19" s="56"/>
      <c r="D19" s="56"/>
      <c r="E19" s="56"/>
      <c r="F19" s="56"/>
      <c r="G19" s="56"/>
      <c r="H19" s="56"/>
      <c r="I19" s="56"/>
      <c r="J19" s="56"/>
      <c r="K19" s="51"/>
      <c r="L19" s="57"/>
      <c r="M19" s="2"/>
    </row>
    <row r="20" spans="1:13">
      <c r="A20" s="2"/>
      <c r="B20" s="58"/>
      <c r="C20" s="59"/>
      <c r="D20" s="59"/>
      <c r="E20" s="59"/>
      <c r="F20" s="59"/>
      <c r="G20" s="59"/>
      <c r="H20" s="59"/>
      <c r="I20" s="59"/>
      <c r="J20" s="59"/>
      <c r="K20" s="60"/>
      <c r="L20" s="61"/>
      <c r="M20" s="2"/>
    </row>
    <row r="21" spans="1:13">
      <c r="A21" s="2"/>
      <c r="B21" s="58"/>
      <c r="C21" s="59"/>
      <c r="D21" s="59"/>
      <c r="E21" s="59"/>
      <c r="F21" s="59"/>
      <c r="G21" s="59"/>
      <c r="H21" s="59"/>
      <c r="I21" s="59"/>
      <c r="J21" s="59"/>
      <c r="K21" s="60"/>
      <c r="L21" s="61"/>
      <c r="M21" s="2"/>
    </row>
    <row r="22" spans="1:13">
      <c r="A22" s="2"/>
      <c r="B22" s="58"/>
      <c r="C22" s="59"/>
      <c r="D22" s="59"/>
      <c r="E22" s="59"/>
      <c r="F22" s="59"/>
      <c r="G22" s="59"/>
      <c r="H22" s="59"/>
      <c r="I22" s="59"/>
      <c r="J22" s="59"/>
      <c r="K22" s="60"/>
      <c r="L22" s="61"/>
      <c r="M22" s="2"/>
    </row>
    <row r="23" spans="1:13">
      <c r="A23" s="2"/>
      <c r="B23" s="58"/>
      <c r="C23" s="59"/>
      <c r="D23" s="59"/>
      <c r="E23" s="59"/>
      <c r="F23" s="59"/>
      <c r="G23" s="59"/>
      <c r="H23" s="59"/>
      <c r="I23" s="59"/>
      <c r="J23" s="59"/>
      <c r="K23" s="60"/>
      <c r="L23" s="61"/>
      <c r="M23" s="2"/>
    </row>
    <row r="24" spans="1:13">
      <c r="A24" s="2"/>
      <c r="B24" s="58"/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2"/>
    </row>
    <row r="25" spans="1:13">
      <c r="A25" s="2"/>
      <c r="B25" s="58"/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2"/>
    </row>
    <row r="26" spans="1:13">
      <c r="A26" s="2"/>
      <c r="B26" s="58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2"/>
    </row>
    <row r="27" spans="1:13">
      <c r="A27" s="2"/>
      <c r="B27" s="58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2"/>
    </row>
    <row r="28" spans="1:13">
      <c r="A28" s="2"/>
      <c r="B28" s="58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2"/>
    </row>
    <row r="29" spans="1:13">
      <c r="A29" s="2"/>
      <c r="B29" s="58"/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2"/>
    </row>
    <row r="30" spans="1:13">
      <c r="A30" s="2"/>
      <c r="B30" s="58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2"/>
    </row>
    <row r="31" spans="1:13">
      <c r="A31" s="2"/>
      <c r="B31" s="58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2"/>
    </row>
    <row r="32" spans="1:13">
      <c r="A32" s="2"/>
      <c r="B32" s="58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2"/>
    </row>
    <row r="33" spans="1:13">
      <c r="A33" s="2"/>
      <c r="B33" s="58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2"/>
    </row>
    <row r="34" spans="1:13">
      <c r="A34" s="2"/>
      <c r="B34" s="58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2"/>
    </row>
    <row r="35" spans="1:13">
      <c r="A35" s="2"/>
      <c r="B35" s="58"/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2"/>
    </row>
    <row r="36" spans="1:13">
      <c r="A36" s="2"/>
      <c r="B36" s="58"/>
      <c r="C36" s="60"/>
      <c r="D36" s="60"/>
      <c r="E36" s="60"/>
      <c r="F36" s="60"/>
      <c r="G36" s="60"/>
      <c r="H36" s="60"/>
      <c r="I36" s="60"/>
      <c r="J36" s="60"/>
      <c r="K36" s="60"/>
      <c r="L36" s="61"/>
      <c r="M36" s="2"/>
    </row>
    <row r="37" spans="1:13">
      <c r="A37" s="2"/>
      <c r="B37" s="58"/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2"/>
    </row>
    <row r="38" spans="1:13">
      <c r="A38" s="2"/>
      <c r="B38" s="58"/>
      <c r="C38" s="60"/>
      <c r="D38" s="60"/>
      <c r="E38" s="60"/>
      <c r="F38" s="60"/>
      <c r="G38" s="60"/>
      <c r="H38" s="60"/>
      <c r="I38" s="60"/>
      <c r="J38" s="60"/>
      <c r="K38" s="60"/>
      <c r="L38" s="61"/>
      <c r="M38" s="2"/>
    </row>
    <row r="39" spans="1:13">
      <c r="A39" s="2"/>
      <c r="B39" s="58"/>
      <c r="C39" s="60"/>
      <c r="D39" s="60"/>
      <c r="E39" s="60"/>
      <c r="F39" s="60"/>
      <c r="G39" s="60"/>
      <c r="H39" s="60"/>
      <c r="I39" s="60"/>
      <c r="J39" s="60"/>
      <c r="K39" s="60"/>
      <c r="L39" s="61"/>
      <c r="M39" s="2"/>
    </row>
    <row r="40" spans="1:13">
      <c r="A40" s="2"/>
      <c r="B40" s="58"/>
      <c r="C40" s="60"/>
      <c r="D40" s="60"/>
      <c r="E40" s="60"/>
      <c r="F40" s="60"/>
      <c r="G40" s="60"/>
      <c r="H40" s="60"/>
      <c r="I40" s="60"/>
      <c r="J40" s="60"/>
      <c r="K40" s="60"/>
      <c r="L40" s="61"/>
      <c r="M40" s="2"/>
    </row>
    <row r="41" spans="1:13" ht="16.5" thickBot="1">
      <c r="A41" s="2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4"/>
      <c r="M41" s="2"/>
    </row>
    <row r="42" spans="1: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mergeCells count="4">
    <mergeCell ref="C2:L2"/>
    <mergeCell ref="C3:L3"/>
    <mergeCell ref="B2:B3"/>
    <mergeCell ref="B18:L18"/>
  </mergeCells>
  <hyperlinks>
    <hyperlink ref="C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CC Payoff Calculator</vt:lpstr>
      <vt:lpstr>CC Payment 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Credit Card Payoff Calculator Excel Template;www.exceldatapro.com</cp:keywords>
  <cp:lastModifiedBy>Windows User</cp:lastModifiedBy>
  <dcterms:created xsi:type="dcterms:W3CDTF">2019-10-24T06:39:31Z</dcterms:created>
  <dcterms:modified xsi:type="dcterms:W3CDTF">2019-10-24T15:28:02Z</dcterms:modified>
</cp:coreProperties>
</file>