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18825" windowHeight="11040" tabRatio="554"/>
  </bookViews>
  <sheets>
    <sheet name="Monthly Running Log" sheetId="11" r:id="rId1"/>
    <sheet name="Printable Running Log" sheetId="16" r:id="rId2"/>
    <sheet name="Running Log Analysis" sheetId="15" r:id="rId3"/>
    <sheet name="Monthly Walking Log" sheetId="13" r:id="rId4"/>
    <sheet name="Printabl Walking Log" sheetId="18" r:id="rId5"/>
    <sheet name="Walking Log Analysis" sheetId="17" r:id="rId6"/>
    <sheet name="MET Levels" sheetId="14" r:id="rId7"/>
  </sheets>
  <definedNames>
    <definedName name="a">OFFSET(#REF!,1,0,#REF!,1)</definedName>
    <definedName name="A1c_chart_datetime" localSheetId="6">OFFSET(#REF!,1,0,#REF!,1)</definedName>
    <definedName name="A1c_chart_datetime" localSheetId="3">OFFSET(#REF!,1,0,#REF!,1)</definedName>
    <definedName name="A1c_chart_datetime" localSheetId="4">OFFSET(#REF!,1,0,#REF!,1)</definedName>
    <definedName name="A1c_chart_datetime" localSheetId="1">OFFSET(#REF!,1,0,#REF!,1)</definedName>
    <definedName name="A1c_chart_datetime" localSheetId="5">OFFSET(#REF!,1,0,#REF!,1)</definedName>
    <definedName name="A1c_chart_datetime">OFFSET(#REF!,1,0,#REF!,1)</definedName>
    <definedName name="A1c_chart_level" localSheetId="6">OFFSET(#REF!,1,0,#REF!,1)</definedName>
    <definedName name="A1c_chart_level" localSheetId="3">OFFSET(#REF!,1,0,#REF!,1)</definedName>
    <definedName name="A1c_chart_level" localSheetId="4">OFFSET(#REF!,1,0,#REF!,1)</definedName>
    <definedName name="A1c_chart_level" localSheetId="1">OFFSET(#REF!,1,0,#REF!,1)</definedName>
    <definedName name="A1c_chart_level" localSheetId="5">OFFSET(#REF!,1,0,#REF!,1)</definedName>
    <definedName name="A1c_chart_level">OFFSET(#REF!,1,0,#REF!,1)</definedName>
    <definedName name="chart_datetime" localSheetId="6">OFFSET(#REF!,1,0,#REF!,1)+OFFSET(#REF!,1,0,#REF!,1)</definedName>
    <definedName name="chart_datetime" localSheetId="3">OFFSET(#REF!,1,0,#REF!,1)+OFFSET(#REF!,1,0,#REF!,1)</definedName>
    <definedName name="chart_datetime" localSheetId="4">OFFSET(#REF!,1,0,#REF!,1)+OFFSET(#REF!,1,0,#REF!,1)</definedName>
    <definedName name="chart_datetime" localSheetId="1">OFFSET(#REF!,1,0,#REF!,1)+OFFSET(#REF!,1,0,#REF!,1)</definedName>
    <definedName name="chart_datetime" localSheetId="5">OFFSET(#REF!,1,0,#REF!,1)+OFFSET(#REF!,1,0,#REF!,1)</definedName>
    <definedName name="chart_datetime">OFFSET(#REF!,1,0,#REF!,1)+OFFSET(#REF!,1,0,#REF!,1)</definedName>
    <definedName name="chart_level" localSheetId="6">OFFSET(#REF!,1,0,#REF!,1)</definedName>
    <definedName name="chart_level" localSheetId="3">OFFSET(#REF!,1,0,#REF!,1)</definedName>
    <definedName name="chart_level" localSheetId="4">OFFSET(#REF!,1,0,#REF!,1)</definedName>
    <definedName name="chart_level" localSheetId="1">OFFSET(#REF!,1,0,#REF!,1)</definedName>
    <definedName name="chart_level" localSheetId="5">OFFSET(#REF!,1,0,#REF!,1)</definedName>
    <definedName name="chart_level">OFFSET(#REF!,1,0,#REF!,1)</definedName>
    <definedName name="_xlnm.Print_Area" localSheetId="6">'MET Levels'!$A$1:$C$19</definedName>
    <definedName name="_xlnm.Print_Area" localSheetId="0">'Monthly Running Log'!$A$1:$K$41</definedName>
    <definedName name="_xlnm.Print_Area" localSheetId="3">'Monthly Walking Log'!$A$1:$K$42</definedName>
    <definedName name="_xlnm.Print_Area" localSheetId="4">'Printabl Walking Log'!$A$1:$K$42</definedName>
    <definedName name="_xlnm.Print_Area" localSheetId="1">'Printable Running Log'!$A$1:$K$41</definedName>
    <definedName name="valuevx">42.314159</definedName>
    <definedName name="vertex42_copyright" hidden="1">"© 2010-2017 Vertex42 LLC"</definedName>
    <definedName name="vertex42_id" hidden="1">"blood-sugar-log.xlsx"</definedName>
    <definedName name="vertex42_title" hidden="1">"Blood Sugar Log"</definedName>
  </definedNames>
  <calcPr calcId="124519"/>
</workbook>
</file>

<file path=xl/calcChain.xml><?xml version="1.0" encoding="utf-8"?>
<calcChain xmlns="http://schemas.openxmlformats.org/spreadsheetml/2006/main">
  <c r="F18" i="17"/>
  <c r="F17"/>
  <c r="F16"/>
  <c r="F16" i="15"/>
  <c r="F18"/>
  <c r="F17"/>
  <c r="C10" i="11"/>
  <c r="G10"/>
  <c r="H10"/>
  <c r="B11"/>
  <c r="C11" s="1"/>
  <c r="G11"/>
  <c r="H11"/>
  <c r="B12"/>
  <c r="C12" s="1"/>
  <c r="G12"/>
  <c r="H12"/>
  <c r="B13"/>
  <c r="C13" s="1"/>
  <c r="G13"/>
  <c r="H13"/>
  <c r="B14"/>
  <c r="C14" s="1"/>
  <c r="G14"/>
  <c r="H14"/>
  <c r="B15"/>
  <c r="C15" s="1"/>
  <c r="G15"/>
  <c r="H15"/>
  <c r="B16"/>
  <c r="C16" s="1"/>
  <c r="G16"/>
  <c r="H16"/>
  <c r="H12" i="13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B13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12"/>
  <c r="C11"/>
  <c r="H19" i="11"/>
  <c r="H20"/>
  <c r="H23"/>
  <c r="H24"/>
  <c r="H27"/>
  <c r="H28"/>
  <c r="H31"/>
  <c r="H32"/>
  <c r="H33"/>
  <c r="H35"/>
  <c r="H36"/>
  <c r="H39"/>
  <c r="H40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I3" i="14"/>
  <c r="I4"/>
  <c r="I5"/>
  <c r="I6"/>
  <c r="I7"/>
  <c r="I8"/>
  <c r="I9"/>
  <c r="I10"/>
  <c r="I11"/>
  <c r="I12"/>
  <c r="I13"/>
  <c r="I14"/>
  <c r="I15"/>
  <c r="I16"/>
  <c r="I17"/>
  <c r="I18"/>
  <c r="I19"/>
  <c r="I2"/>
  <c r="F13" i="17" l="1"/>
  <c r="F14"/>
  <c r="F15"/>
  <c r="H37" i="11"/>
  <c r="H29"/>
  <c r="H25"/>
  <c r="H21"/>
  <c r="H17"/>
  <c r="H38"/>
  <c r="H34"/>
  <c r="H30"/>
  <c r="H26"/>
  <c r="H22"/>
  <c r="H18"/>
  <c r="F13" i="15" l="1"/>
  <c r="F14"/>
  <c r="F15"/>
  <c r="B17" i="11"/>
  <c r="C17" l="1"/>
  <c r="B18"/>
  <c r="C18" l="1"/>
  <c r="B19"/>
  <c r="C19" l="1"/>
  <c r="B20"/>
  <c r="C20" l="1"/>
  <c r="B21"/>
  <c r="C21" l="1"/>
  <c r="B22"/>
  <c r="C22" l="1"/>
  <c r="B23"/>
  <c r="C23" l="1"/>
  <c r="B24"/>
  <c r="C24" l="1"/>
  <c r="B25"/>
  <c r="C25" l="1"/>
  <c r="B26"/>
  <c r="C26" l="1"/>
  <c r="B27"/>
  <c r="C27" l="1"/>
  <c r="B28"/>
  <c r="C28" l="1"/>
  <c r="B29"/>
  <c r="C29" l="1"/>
  <c r="B30"/>
  <c r="C30" l="1"/>
  <c r="B31"/>
  <c r="C31" l="1"/>
  <c r="B32"/>
  <c r="C32" l="1"/>
  <c r="B33"/>
  <c r="C33" l="1"/>
  <c r="B34"/>
  <c r="C34" l="1"/>
  <c r="B35"/>
  <c r="C35" l="1"/>
  <c r="B36"/>
  <c r="C36" l="1"/>
  <c r="B37"/>
  <c r="C37" l="1"/>
  <c r="B38"/>
  <c r="C38" l="1"/>
  <c r="B39"/>
  <c r="C39" l="1"/>
  <c r="B40"/>
  <c r="C40" s="1"/>
</calcChain>
</file>

<file path=xl/sharedStrings.xml><?xml version="1.0" encoding="utf-8"?>
<sst xmlns="http://schemas.openxmlformats.org/spreadsheetml/2006/main" count="263" uniqueCount="100">
  <si>
    <t>Date</t>
  </si>
  <si>
    <t>www.ExcelDataPro.com</t>
  </si>
  <si>
    <t>Gender:</t>
  </si>
  <si>
    <t>Personal Information</t>
  </si>
  <si>
    <t xml:space="preserve"> Name :</t>
  </si>
  <si>
    <t xml:space="preserve"> Age:</t>
  </si>
  <si>
    <t>KG</t>
  </si>
  <si>
    <t>Stacy Rogerson</t>
  </si>
  <si>
    <t>Height:</t>
  </si>
  <si>
    <t>Centimeter</t>
  </si>
  <si>
    <t>Monthly Running Log Excel Template</t>
  </si>
  <si>
    <t>Month:</t>
  </si>
  <si>
    <t>April</t>
  </si>
  <si>
    <t>Purpose:</t>
  </si>
  <si>
    <t>dd/mm/yy</t>
  </si>
  <si>
    <t>Emergency Contact:</t>
  </si>
  <si>
    <t>123-456-7890</t>
  </si>
  <si>
    <t>Female</t>
  </si>
  <si>
    <t>Monthly Running Log</t>
  </si>
  <si>
    <t>Day</t>
  </si>
  <si>
    <t>Remarks</t>
  </si>
  <si>
    <t>Distance</t>
  </si>
  <si>
    <t>Activity</t>
  </si>
  <si>
    <t>Duration</t>
  </si>
  <si>
    <t>Km</t>
  </si>
  <si>
    <t>Weight Loss</t>
  </si>
  <si>
    <t>METS</t>
  </si>
  <si>
    <t>Description</t>
  </si>
  <si>
    <t>Running</t>
  </si>
  <si>
    <t>5 mph(12 min mile)</t>
  </si>
  <si>
    <t>5.2 mph ( 11.5 min mile)</t>
  </si>
  <si>
    <t>6 mph (10 min mile)</t>
  </si>
  <si>
    <t>6.7 mph (9 min mile)</t>
  </si>
  <si>
    <t>7 mph ( 8.5 min mile)</t>
  </si>
  <si>
    <t>7.5 mph ( 8 min mile)</t>
  </si>
  <si>
    <t>8 mph ( 7.5 min mile)</t>
  </si>
  <si>
    <t>8.6 mph ( 7 min mile)</t>
  </si>
  <si>
    <t>9 mph ( 6.5 min mile)</t>
  </si>
  <si>
    <t>10 mph ( 6 min mile)</t>
  </si>
  <si>
    <t>10.9 mph ( 5.5 min mile)</t>
  </si>
  <si>
    <t>Running stairs</t>
  </si>
  <si>
    <t>Walking</t>
  </si>
  <si>
    <t>2 mph,level slow pace,firm surface</t>
  </si>
  <si>
    <t>2.5 mph,firm surface</t>
  </si>
  <si>
    <t>3 mph,level,moderate pace,firm surface</t>
  </si>
  <si>
    <t>3.5-4 mph,level,brisk,firm surface</t>
  </si>
  <si>
    <t>4.5 mph level.firm surface,very very brisk</t>
  </si>
  <si>
    <t>racewalking</t>
  </si>
  <si>
    <t>Calories per minute</t>
  </si>
  <si>
    <t>0.0175* MET* Weight( Kilograms)</t>
  </si>
  <si>
    <t>Calories Burnt</t>
  </si>
  <si>
    <t>Running Stairs</t>
  </si>
  <si>
    <t>Minutes</t>
  </si>
  <si>
    <t>Running - 5 mph(12 min mile)</t>
  </si>
  <si>
    <t>Weight</t>
  </si>
  <si>
    <t>Walking - 2 mph,level slow pace,firm surface</t>
  </si>
  <si>
    <t>Monthly Walking Log Excel Template</t>
  </si>
  <si>
    <t>Weight:</t>
  </si>
  <si>
    <t>KGS</t>
  </si>
  <si>
    <t>Pace/KM</t>
  </si>
  <si>
    <t>October</t>
  </si>
  <si>
    <t>Sudarshan Sinha</t>
  </si>
  <si>
    <t>Activity Type</t>
  </si>
  <si>
    <t>Tuesday</t>
  </si>
  <si>
    <t>Wednesday</t>
  </si>
  <si>
    <t>Thursday</t>
  </si>
  <si>
    <t>Friday</t>
  </si>
  <si>
    <t>Saturday</t>
  </si>
  <si>
    <t>Sunday</t>
  </si>
  <si>
    <t>Monday</t>
  </si>
  <si>
    <t>Weekly Average Calories Burnt</t>
  </si>
  <si>
    <t>Monthly &amp; Weekly Running Log Analysis</t>
  </si>
  <si>
    <t>Monthly Average Calories Burnt</t>
  </si>
  <si>
    <t xml:space="preserve"> Monthly Maximum Calories Burnt</t>
  </si>
  <si>
    <t>Monthly Minimum Calories Burnt</t>
  </si>
  <si>
    <t>Weekly Maximum Calories Burnt</t>
  </si>
  <si>
    <t>Weekly Minimum Calories Burnt</t>
  </si>
  <si>
    <t>Running - 6 mph (10 min mile)</t>
  </si>
  <si>
    <t>Calories</t>
  </si>
  <si>
    <t>Calories Burnt Weekly</t>
  </si>
  <si>
    <t>Duration Minutes</t>
  </si>
  <si>
    <t>Distance KM</t>
  </si>
  <si>
    <t>Monthly &amp; Weekly Walking Log Analysis</t>
  </si>
  <si>
    <t>Running - 5.2 mph ( 11.5 min mile)</t>
  </si>
  <si>
    <t>Running - 6.7 mph (9 min mile)</t>
  </si>
  <si>
    <t>Running - 7 mph ( 8.5 min mile)</t>
  </si>
  <si>
    <t>Running - 7.5 mph ( 8 min mile)</t>
  </si>
  <si>
    <t>Running - 8 mph ( 7.5 min mile)</t>
  </si>
  <si>
    <t>Running - 8.6 mph ( 7 min mile)</t>
  </si>
  <si>
    <t>Running - 9 mph ( 6.5 min mile)</t>
  </si>
  <si>
    <t>Running - 10 mph ( 6 min mile)</t>
  </si>
  <si>
    <t>Running - 10.9 mph ( 5.5 min mile)</t>
  </si>
  <si>
    <t>Running Stairs - Running stairs</t>
  </si>
  <si>
    <t>Walking - 2.5 mph,firm surface</t>
  </si>
  <si>
    <t>Walking - 3 mph,level,moderate pace,firm surface</t>
  </si>
  <si>
    <t>Walking - 3.5-4 mph,level,brisk,firm surface</t>
  </si>
  <si>
    <t>Walking - 4.5 mph level.firm surface,very very brisk</t>
  </si>
  <si>
    <t>Walking - racewalking</t>
  </si>
  <si>
    <t>Monthly Running Log With Charts Excel Template</t>
  </si>
  <si>
    <t>Monthly Walking Log</t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</si>
</sst>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[$-409]h:mm\ AM/PM;@"/>
    <numFmt numFmtId="166" formatCode="0.0"/>
    <numFmt numFmtId="167" formatCode="[$-14009]dd/mm/yy;@"/>
  </numFmts>
  <fonts count="19">
    <font>
      <sz val="10"/>
      <name val="Trebuchet MS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theme="0"/>
      <name val="Times New Roman"/>
      <family val="1"/>
    </font>
    <font>
      <sz val="8"/>
      <color theme="0"/>
      <name val="Times New Roman"/>
      <family val="1"/>
    </font>
    <font>
      <b/>
      <u/>
      <sz val="25"/>
      <color rgb="FFFFFF00"/>
      <name val="Times New Roman"/>
      <family val="1"/>
    </font>
    <font>
      <b/>
      <sz val="13"/>
      <color theme="0"/>
      <name val="Times New Roman"/>
      <family val="1"/>
    </font>
    <font>
      <b/>
      <sz val="13"/>
      <name val="Times New Roman"/>
      <family val="1"/>
    </font>
    <font>
      <b/>
      <sz val="2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name val="Times New Roman"/>
      <family val="1"/>
    </font>
    <font>
      <sz val="12"/>
      <name val="Tahoma"/>
      <family val="2"/>
    </font>
    <font>
      <sz val="12"/>
      <color theme="0"/>
      <name val="Times New Roman"/>
      <family val="1"/>
    </font>
    <font>
      <b/>
      <u/>
      <sz val="30"/>
      <color rgb="FFFFFF00"/>
      <name val="Times New Roman"/>
      <family val="1"/>
    </font>
    <font>
      <b/>
      <sz val="20"/>
      <name val="Times New Roman"/>
      <family val="1"/>
    </font>
    <font>
      <b/>
      <sz val="15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0"/>
      </right>
      <top style="thin">
        <color auto="1"/>
      </top>
      <bottom style="thin">
        <color auto="1"/>
      </bottom>
      <diagonal/>
    </border>
    <border>
      <left style="medium">
        <color theme="0"/>
      </left>
      <right style="thin">
        <color auto="1"/>
      </right>
      <top style="thin">
        <color auto="1"/>
      </top>
      <bottom style="medium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0"/>
      </bottom>
      <diagonal/>
    </border>
    <border>
      <left style="thin">
        <color auto="1"/>
      </left>
      <right style="medium">
        <color theme="0"/>
      </right>
      <top style="thin">
        <color auto="1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0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theme="0"/>
      </right>
      <top/>
      <bottom style="thin">
        <color auto="1"/>
      </bottom>
      <diagonal/>
    </border>
    <border>
      <left style="medium">
        <color theme="0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theme="0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ck">
        <color theme="0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thick">
        <color auto="1"/>
      </right>
      <top style="thick">
        <color theme="0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theme="0"/>
      </top>
      <bottom style="thick">
        <color auto="1"/>
      </bottom>
      <diagonal/>
    </border>
    <border>
      <left style="thick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theme="0"/>
      </right>
      <top style="thick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theme="0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theme="0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n">
        <color auto="1"/>
      </top>
      <bottom style="thick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3" fillId="0" borderId="0" xfId="0" applyFont="1" applyBorder="1" applyAlignment="1"/>
    <xf numFmtId="0" fontId="4" fillId="0" borderId="0" xfId="0" applyFont="1" applyBorder="1" applyAlignment="1"/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167" fontId="13" fillId="3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7" fontId="12" fillId="2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14" fillId="5" borderId="2" xfId="0" applyFont="1" applyFill="1" applyBorder="1" applyAlignment="1">
      <alignment horizontal="right"/>
    </xf>
    <xf numFmtId="0" fontId="14" fillId="5" borderId="2" xfId="0" applyFont="1" applyFill="1" applyBorder="1" applyAlignment="1">
      <alignment horizontal="left"/>
    </xf>
    <xf numFmtId="0" fontId="14" fillId="0" borderId="0" xfId="0" applyFont="1" applyFill="1"/>
    <xf numFmtId="0" fontId="14" fillId="0" borderId="0" xfId="0" applyFont="1"/>
    <xf numFmtId="0" fontId="14" fillId="6" borderId="0" xfId="0" applyFont="1" applyFill="1" applyAlignment="1">
      <alignment horizontal="right"/>
    </xf>
    <xf numFmtId="166" fontId="14" fillId="3" borderId="2" xfId="0" applyNumberFormat="1" applyFont="1" applyFill="1" applyBorder="1" applyAlignment="1">
      <alignment horizontal="right"/>
    </xf>
    <xf numFmtId="0" fontId="14" fillId="3" borderId="2" xfId="0" applyFont="1" applyFill="1" applyBorder="1" applyAlignment="1">
      <alignment horizontal="left"/>
    </xf>
    <xf numFmtId="166" fontId="14" fillId="3" borderId="0" xfId="0" applyNumberFormat="1" applyFont="1" applyFill="1" applyAlignment="1">
      <alignment horizontal="right"/>
    </xf>
    <xf numFmtId="166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9" fillId="2" borderId="4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2" borderId="8" xfId="0" applyFont="1" applyFill="1" applyBorder="1" applyAlignment="1">
      <alignment horizontal="right" vertical="center"/>
    </xf>
    <xf numFmtId="0" fontId="10" fillId="3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7" fontId="13" fillId="3" borderId="13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166" fontId="15" fillId="2" borderId="14" xfId="0" applyNumberFormat="1" applyFont="1" applyFill="1" applyBorder="1" applyAlignment="1">
      <alignment horizontal="center" vertical="center"/>
    </xf>
    <xf numFmtId="167" fontId="12" fillId="2" borderId="16" xfId="0" applyNumberFormat="1" applyFont="1" applyFill="1" applyBorder="1" applyAlignment="1">
      <alignment horizontal="center" vertical="center"/>
    </xf>
    <xf numFmtId="2" fontId="15" fillId="2" borderId="17" xfId="0" applyNumberFormat="1" applyFont="1" applyFill="1" applyBorder="1" applyAlignment="1">
      <alignment horizontal="center" vertical="center"/>
    </xf>
    <xf numFmtId="167" fontId="12" fillId="2" borderId="19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2" fillId="2" borderId="25" xfId="0" applyNumberFormat="1" applyFont="1" applyFill="1" applyBorder="1" applyAlignment="1">
      <alignment horizontal="left" vertical="center" indent="1"/>
    </xf>
    <xf numFmtId="1" fontId="12" fillId="2" borderId="26" xfId="0" applyNumberFormat="1" applyFont="1" applyFill="1" applyBorder="1" applyAlignment="1">
      <alignment horizontal="left" vertical="center" indent="1"/>
    </xf>
    <xf numFmtId="1" fontId="12" fillId="2" borderId="27" xfId="0" applyNumberFormat="1" applyFont="1" applyFill="1" applyBorder="1" applyAlignment="1">
      <alignment horizontal="left" vertical="center" indent="1"/>
    </xf>
    <xf numFmtId="166" fontId="5" fillId="3" borderId="17" xfId="0" applyNumberFormat="1" applyFont="1" applyFill="1" applyBorder="1" applyAlignment="1">
      <alignment horizontal="center" vertical="center"/>
    </xf>
    <xf numFmtId="2" fontId="5" fillId="3" borderId="17" xfId="0" applyNumberFormat="1" applyFont="1" applyFill="1" applyBorder="1" applyAlignment="1">
      <alignment horizontal="center" vertical="center"/>
    </xf>
    <xf numFmtId="2" fontId="5" fillId="3" borderId="14" xfId="0" applyNumberFormat="1" applyFont="1" applyFill="1" applyBorder="1" applyAlignment="1">
      <alignment horizontal="center" vertical="center"/>
    </xf>
    <xf numFmtId="166" fontId="5" fillId="3" borderId="14" xfId="0" applyNumberFormat="1" applyFont="1" applyFill="1" applyBorder="1" applyAlignment="1">
      <alignment horizontal="center" vertical="center"/>
    </xf>
    <xf numFmtId="1" fontId="5" fillId="3" borderId="28" xfId="0" applyNumberFormat="1" applyFont="1" applyFill="1" applyBorder="1" applyAlignment="1">
      <alignment horizontal="left" vertical="center" indent="1"/>
    </xf>
    <xf numFmtId="0" fontId="0" fillId="4" borderId="0" xfId="0" applyFill="1"/>
    <xf numFmtId="0" fontId="0" fillId="4" borderId="0" xfId="0" applyFill="1" applyBorder="1"/>
    <xf numFmtId="0" fontId="0" fillId="0" borderId="0" xfId="0" applyAlignment="1">
      <alignment horizontal="right"/>
    </xf>
    <xf numFmtId="167" fontId="12" fillId="4" borderId="0" xfId="0" applyNumberFormat="1" applyFont="1" applyFill="1" applyBorder="1" applyAlignment="1">
      <alignment horizontal="center" vertical="center"/>
    </xf>
    <xf numFmtId="1" fontId="12" fillId="4" borderId="0" xfId="0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/>
    </xf>
    <xf numFmtId="2" fontId="5" fillId="4" borderId="0" xfId="0" applyNumberFormat="1" applyFont="1" applyFill="1" applyBorder="1" applyAlignment="1">
      <alignment horizontal="center" vertical="center"/>
    </xf>
    <xf numFmtId="166" fontId="5" fillId="4" borderId="0" xfId="0" applyNumberFormat="1" applyFont="1" applyFill="1" applyBorder="1" applyAlignment="1">
      <alignment horizontal="center" vertical="center"/>
    </xf>
    <xf numFmtId="1" fontId="5" fillId="4" borderId="0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/>
    </xf>
    <xf numFmtId="165" fontId="5" fillId="3" borderId="6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2" borderId="5" xfId="1" applyFont="1" applyFill="1" applyBorder="1" applyAlignment="1" applyProtection="1">
      <alignment horizontal="center" vertical="center"/>
    </xf>
    <xf numFmtId="0" fontId="8" fillId="2" borderId="6" xfId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16" fillId="2" borderId="8" xfId="1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65" fontId="5" fillId="3" borderId="14" xfId="0" applyNumberFormat="1" applyFont="1" applyFill="1" applyBorder="1" applyAlignment="1">
      <alignment horizontal="center" vertical="center"/>
    </xf>
    <xf numFmtId="165" fontId="5" fillId="3" borderId="15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67" fontId="13" fillId="0" borderId="29" xfId="0" applyNumberFormat="1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left" vertical="center" indent="1"/>
    </xf>
    <xf numFmtId="1" fontId="5" fillId="0" borderId="2" xfId="0" applyNumberFormat="1" applyFont="1" applyFill="1" applyBorder="1" applyAlignment="1">
      <alignment horizontal="left" vertical="center" indent="1"/>
    </xf>
    <xf numFmtId="2" fontId="5" fillId="0" borderId="2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67" fontId="13" fillId="0" borderId="31" xfId="0" applyNumberFormat="1" applyFont="1" applyFill="1" applyBorder="1" applyAlignment="1">
      <alignment horizontal="center" vertical="center"/>
    </xf>
    <xf numFmtId="1" fontId="13" fillId="0" borderId="32" xfId="0" applyNumberFormat="1" applyFont="1" applyFill="1" applyBorder="1" applyAlignment="1">
      <alignment horizontal="left" vertical="center" indent="1"/>
    </xf>
    <xf numFmtId="1" fontId="5" fillId="0" borderId="32" xfId="0" applyNumberFormat="1" applyFont="1" applyFill="1" applyBorder="1" applyAlignment="1">
      <alignment horizontal="left" vertical="center" indent="1"/>
    </xf>
    <xf numFmtId="2" fontId="5" fillId="0" borderId="32" xfId="0" applyNumberFormat="1" applyFont="1" applyFill="1" applyBorder="1" applyAlignment="1">
      <alignment horizontal="center" vertical="center"/>
    </xf>
    <xf numFmtId="166" fontId="5" fillId="0" borderId="32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67" fontId="13" fillId="0" borderId="35" xfId="0" applyNumberFormat="1" applyFont="1" applyFill="1" applyBorder="1" applyAlignment="1">
      <alignment horizontal="center" vertical="center"/>
    </xf>
    <xf numFmtId="1" fontId="13" fillId="0" borderId="36" xfId="0" applyNumberFormat="1" applyFont="1" applyFill="1" applyBorder="1" applyAlignment="1">
      <alignment horizontal="left" vertical="center" indent="1"/>
    </xf>
    <xf numFmtId="1" fontId="5" fillId="0" borderId="36" xfId="0" applyNumberFormat="1" applyFont="1" applyFill="1" applyBorder="1" applyAlignment="1">
      <alignment horizontal="left" vertical="center" indent="1"/>
    </xf>
    <xf numFmtId="2" fontId="5" fillId="0" borderId="36" xfId="0" applyNumberFormat="1" applyFont="1" applyFill="1" applyBorder="1" applyAlignment="1">
      <alignment horizontal="center" vertical="center"/>
    </xf>
    <xf numFmtId="166" fontId="5" fillId="0" borderId="36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164" fontId="18" fillId="0" borderId="34" xfId="0" applyNumberFormat="1" applyFont="1" applyFill="1" applyBorder="1" applyAlignment="1">
      <alignment horizontal="center" vertical="center"/>
    </xf>
    <xf numFmtId="164" fontId="18" fillId="0" borderId="34" xfId="0" applyNumberFormat="1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right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right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vertical="center"/>
    </xf>
    <xf numFmtId="0" fontId="10" fillId="0" borderId="43" xfId="0" applyFont="1" applyFill="1" applyBorder="1" applyAlignment="1">
      <alignment horizontal="right"/>
    </xf>
    <xf numFmtId="0" fontId="18" fillId="0" borderId="43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 wrapText="1"/>
    </xf>
    <xf numFmtId="164" fontId="18" fillId="0" borderId="43" xfId="0" applyNumberFormat="1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/>
    </xf>
    <xf numFmtId="1" fontId="13" fillId="0" borderId="46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center"/>
    </xf>
    <xf numFmtId="2" fontId="5" fillId="0" borderId="46" xfId="0" applyNumberFormat="1" applyFont="1" applyFill="1" applyBorder="1" applyAlignment="1">
      <alignment horizontal="center" vertical="center"/>
    </xf>
    <xf numFmtId="166" fontId="5" fillId="0" borderId="46" xfId="0" applyNumberFormat="1" applyFont="1" applyFill="1" applyBorder="1" applyAlignment="1">
      <alignment horizontal="center" vertical="center"/>
    </xf>
    <xf numFmtId="165" fontId="5" fillId="0" borderId="46" xfId="0" applyNumberFormat="1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167" fontId="13" fillId="0" borderId="52" xfId="0" applyNumberFormat="1" applyFont="1" applyFill="1" applyBorder="1" applyAlignment="1">
      <alignment horizontal="center" vertical="center"/>
    </xf>
    <xf numFmtId="165" fontId="5" fillId="0" borderId="53" xfId="0" applyNumberFormat="1" applyFont="1" applyFill="1" applyBorder="1" applyAlignment="1">
      <alignment horizontal="center" vertical="center"/>
    </xf>
    <xf numFmtId="167" fontId="13" fillId="0" borderId="54" xfId="0" applyNumberFormat="1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167" fontId="13" fillId="0" borderId="56" xfId="0" applyNumberFormat="1" applyFont="1" applyFill="1" applyBorder="1" applyAlignment="1">
      <alignment horizontal="center" vertical="center"/>
    </xf>
    <xf numFmtId="1" fontId="13" fillId="0" borderId="57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left" vertical="center"/>
    </xf>
    <xf numFmtId="2" fontId="5" fillId="0" borderId="57" xfId="0" applyNumberFormat="1" applyFont="1" applyFill="1" applyBorder="1" applyAlignment="1">
      <alignment horizontal="center" vertical="center"/>
    </xf>
    <xf numFmtId="166" fontId="5" fillId="0" borderId="57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</cellXfs>
  <cellStyles count="2">
    <cellStyle name="Hyperlink" xfId="1" builtinId="8" customBuilti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66"/>
      <rgbColor rgb="00CC00CC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CDCE6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'Running Log Analysis'!$H$2</c:f>
              <c:strCache>
                <c:ptCount val="1"/>
                <c:pt idx="0">
                  <c:v>Calories Burnt Weekly</c:v>
                </c:pt>
              </c:strCache>
            </c:strRef>
          </c:tx>
          <c:cat>
            <c:numRef>
              <c:f>'Running Log Analysis'!$B$3:$B$9</c:f>
              <c:numCache>
                <c:formatCode>[$-14009]dd/mm/yy;@</c:formatCode>
                <c:ptCount val="7"/>
                <c:pt idx="0">
                  <c:v>43739</c:v>
                </c:pt>
                <c:pt idx="1">
                  <c:v>43740</c:v>
                </c:pt>
                <c:pt idx="2">
                  <c:v>43741</c:v>
                </c:pt>
                <c:pt idx="3">
                  <c:v>43742</c:v>
                </c:pt>
                <c:pt idx="4">
                  <c:v>43743</c:v>
                </c:pt>
                <c:pt idx="5">
                  <c:v>43744</c:v>
                </c:pt>
                <c:pt idx="6">
                  <c:v>43745</c:v>
                </c:pt>
              </c:numCache>
            </c:numRef>
          </c:cat>
          <c:val>
            <c:numRef>
              <c:f>'Running Log Analysis'!$H$3:$H$9</c:f>
              <c:numCache>
                <c:formatCode>0</c:formatCode>
                <c:ptCount val="7"/>
                <c:pt idx="0">
                  <c:v>315.00000000000006</c:v>
                </c:pt>
                <c:pt idx="1">
                  <c:v>531.56250000000011</c:v>
                </c:pt>
                <c:pt idx="2">
                  <c:v>787.50000000000011</c:v>
                </c:pt>
                <c:pt idx="3">
                  <c:v>216.5625</c:v>
                </c:pt>
                <c:pt idx="4">
                  <c:v>377.34375000000006</c:v>
                </c:pt>
                <c:pt idx="5">
                  <c:v>1066.4062500000002</c:v>
                </c:pt>
                <c:pt idx="6">
                  <c:v>797.34375</c:v>
                </c:pt>
              </c:numCache>
            </c:numRef>
          </c:val>
        </c:ser>
        <c:marker val="1"/>
        <c:axId val="125034496"/>
        <c:axId val="125036032"/>
      </c:lineChart>
      <c:dateAx>
        <c:axId val="125034496"/>
        <c:scaling>
          <c:orientation val="minMax"/>
        </c:scaling>
        <c:axPos val="b"/>
        <c:numFmt formatCode="[$-14009]dd/mm/yy;@" sourceLinked="1"/>
        <c:majorTickMark val="none"/>
        <c:tickLblPos val="nextTo"/>
        <c:crossAx val="125036032"/>
        <c:crosses val="autoZero"/>
        <c:auto val="1"/>
        <c:lblOffset val="100"/>
      </c:dateAx>
      <c:valAx>
        <c:axId val="125036032"/>
        <c:scaling>
          <c:orientation val="minMax"/>
        </c:scaling>
        <c:axPos val="l"/>
        <c:majorGridlines/>
        <c:numFmt formatCode="0" sourceLinked="1"/>
        <c:majorTickMark val="none"/>
        <c:tickLblPos val="nextTo"/>
        <c:spPr>
          <a:ln w="6350">
            <a:noFill/>
          </a:ln>
        </c:spPr>
        <c:crossAx val="125034496"/>
        <c:crosses val="autoZero"/>
        <c:crossBetween val="between"/>
      </c:valAx>
      <c:spPr>
        <a:solidFill>
          <a:srgbClr val="3A5D9C">
            <a:lumMod val="20000"/>
            <a:lumOff val="80000"/>
          </a:srgbClr>
        </a:solidFill>
      </c:spPr>
    </c:plotArea>
    <c:legend>
      <c:legendPos val="b"/>
      <c:layout/>
    </c:legend>
    <c:plotVisOnly val="1"/>
  </c:chart>
  <c:spPr>
    <a:solidFill>
      <a:schemeClr val="tx2">
        <a:lumMod val="20000"/>
        <a:lumOff val="80000"/>
      </a:schemeClr>
    </a:solidFill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Calories Burnt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'Monthly Running Log'!$H$9</c:f>
              <c:strCache>
                <c:ptCount val="1"/>
                <c:pt idx="0">
                  <c:v>Calories Burnt</c:v>
                </c:pt>
              </c:strCache>
            </c:strRef>
          </c:tx>
          <c:cat>
            <c:numRef>
              <c:f>'Monthly Running Log'!$B$10:$B$40</c:f>
              <c:numCache>
                <c:formatCode>[$-14009]dd/mm/yy;@</c:formatCode>
                <c:ptCount val="31"/>
                <c:pt idx="0">
                  <c:v>43739</c:v>
                </c:pt>
                <c:pt idx="1">
                  <c:v>43740</c:v>
                </c:pt>
                <c:pt idx="2">
                  <c:v>43741</c:v>
                </c:pt>
                <c:pt idx="3">
                  <c:v>43742</c:v>
                </c:pt>
                <c:pt idx="4">
                  <c:v>43743</c:v>
                </c:pt>
                <c:pt idx="5">
                  <c:v>43744</c:v>
                </c:pt>
                <c:pt idx="6">
                  <c:v>43745</c:v>
                </c:pt>
                <c:pt idx="7">
                  <c:v>43746</c:v>
                </c:pt>
                <c:pt idx="8">
                  <c:v>43747</c:v>
                </c:pt>
                <c:pt idx="9">
                  <c:v>43748</c:v>
                </c:pt>
                <c:pt idx="10">
                  <c:v>43749</c:v>
                </c:pt>
                <c:pt idx="11">
                  <c:v>43750</c:v>
                </c:pt>
                <c:pt idx="12">
                  <c:v>43751</c:v>
                </c:pt>
                <c:pt idx="13">
                  <c:v>43752</c:v>
                </c:pt>
                <c:pt idx="14">
                  <c:v>43753</c:v>
                </c:pt>
                <c:pt idx="15">
                  <c:v>43754</c:v>
                </c:pt>
                <c:pt idx="16">
                  <c:v>43755</c:v>
                </c:pt>
                <c:pt idx="17">
                  <c:v>43756</c:v>
                </c:pt>
                <c:pt idx="18">
                  <c:v>43757</c:v>
                </c:pt>
                <c:pt idx="19">
                  <c:v>43758</c:v>
                </c:pt>
                <c:pt idx="20">
                  <c:v>43759</c:v>
                </c:pt>
                <c:pt idx="21">
                  <c:v>43760</c:v>
                </c:pt>
                <c:pt idx="22">
                  <c:v>43761</c:v>
                </c:pt>
                <c:pt idx="23">
                  <c:v>43762</c:v>
                </c:pt>
                <c:pt idx="24">
                  <c:v>43763</c:v>
                </c:pt>
                <c:pt idx="25">
                  <c:v>43764</c:v>
                </c:pt>
                <c:pt idx="26">
                  <c:v>43765</c:v>
                </c:pt>
                <c:pt idx="27">
                  <c:v>43766</c:v>
                </c:pt>
                <c:pt idx="28">
                  <c:v>43767</c:v>
                </c:pt>
                <c:pt idx="29">
                  <c:v>43768</c:v>
                </c:pt>
                <c:pt idx="30">
                  <c:v>43769</c:v>
                </c:pt>
              </c:numCache>
            </c:numRef>
          </c:cat>
          <c:val>
            <c:numRef>
              <c:f>'Monthly Running Log'!$H$10:$H$40</c:f>
              <c:numCache>
                <c:formatCode>0.0</c:formatCode>
                <c:ptCount val="31"/>
                <c:pt idx="0">
                  <c:v>315.00000000000006</c:v>
                </c:pt>
                <c:pt idx="1">
                  <c:v>531.56250000000011</c:v>
                </c:pt>
                <c:pt idx="2">
                  <c:v>787.50000000000011</c:v>
                </c:pt>
                <c:pt idx="3">
                  <c:v>216.5625</c:v>
                </c:pt>
                <c:pt idx="4">
                  <c:v>377.34375000000006</c:v>
                </c:pt>
                <c:pt idx="5">
                  <c:v>1066.4062500000002</c:v>
                </c:pt>
                <c:pt idx="6">
                  <c:v>797.34375</c:v>
                </c:pt>
                <c:pt idx="7">
                  <c:v>275.625</c:v>
                </c:pt>
                <c:pt idx="8">
                  <c:v>393.75</c:v>
                </c:pt>
                <c:pt idx="9">
                  <c:v>525.00000000000011</c:v>
                </c:pt>
                <c:pt idx="10">
                  <c:v>354.37500000000006</c:v>
                </c:pt>
                <c:pt idx="11">
                  <c:v>393.75</c:v>
                </c:pt>
                <c:pt idx="12">
                  <c:v>262.50000000000006</c:v>
                </c:pt>
                <c:pt idx="13">
                  <c:v>708.75000000000011</c:v>
                </c:pt>
                <c:pt idx="14">
                  <c:v>459.37500000000006</c:v>
                </c:pt>
                <c:pt idx="15">
                  <c:v>649.6875</c:v>
                </c:pt>
                <c:pt idx="16">
                  <c:v>905.62500000000011</c:v>
                </c:pt>
                <c:pt idx="17">
                  <c:v>738.28125000000011</c:v>
                </c:pt>
                <c:pt idx="18">
                  <c:v>620.15625</c:v>
                </c:pt>
                <c:pt idx="19">
                  <c:v>1102.5</c:v>
                </c:pt>
                <c:pt idx="20">
                  <c:v>689.0625</c:v>
                </c:pt>
                <c:pt idx="21">
                  <c:v>945.00000000000011</c:v>
                </c:pt>
                <c:pt idx="22">
                  <c:v>1299.3750000000002</c:v>
                </c:pt>
                <c:pt idx="23">
                  <c:v>295.3125</c:v>
                </c:pt>
                <c:pt idx="24">
                  <c:v>262.50000000000006</c:v>
                </c:pt>
                <c:pt idx="25">
                  <c:v>413.43750000000006</c:v>
                </c:pt>
                <c:pt idx="26">
                  <c:v>590.62500000000011</c:v>
                </c:pt>
                <c:pt idx="27">
                  <c:v>794.0625</c:v>
                </c:pt>
                <c:pt idx="28">
                  <c:v>226.40625000000003</c:v>
                </c:pt>
                <c:pt idx="29">
                  <c:v>410.15625000000011</c:v>
                </c:pt>
                <c:pt idx="30">
                  <c:v>620.15625</c:v>
                </c:pt>
              </c:numCache>
            </c:numRef>
          </c:val>
        </c:ser>
        <c:marker val="1"/>
        <c:axId val="124810752"/>
        <c:axId val="124812288"/>
      </c:lineChart>
      <c:dateAx>
        <c:axId val="124810752"/>
        <c:scaling>
          <c:orientation val="minMax"/>
        </c:scaling>
        <c:axPos val="b"/>
        <c:numFmt formatCode="[$-14009]dd/mm/yy;@" sourceLinked="1"/>
        <c:majorTickMark val="none"/>
        <c:tickLblPos val="nextTo"/>
        <c:crossAx val="124812288"/>
        <c:crosses val="autoZero"/>
        <c:auto val="1"/>
        <c:lblOffset val="100"/>
      </c:dateAx>
      <c:valAx>
        <c:axId val="1248122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Calories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124810752"/>
        <c:crosses val="autoZero"/>
        <c:crossBetween val="between"/>
      </c:valAx>
      <c:spPr>
        <a:solidFill>
          <a:srgbClr val="3A5D9C">
            <a:lumMod val="20000"/>
            <a:lumOff val="80000"/>
          </a:srgbClr>
        </a:solidFill>
      </c:spPr>
    </c:plotArea>
    <c:legend>
      <c:legendPos val="r"/>
      <c:layout/>
    </c:legend>
    <c:plotVisOnly val="1"/>
  </c:chart>
  <c:spPr>
    <a:solidFill>
      <a:schemeClr val="tx2">
        <a:lumMod val="20000"/>
        <a:lumOff val="80000"/>
      </a:schemeClr>
    </a:solidFill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Weekly Chart Calories Burnt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'Walking Log Analysis'!$H$2</c:f>
              <c:strCache>
                <c:ptCount val="1"/>
                <c:pt idx="0">
                  <c:v>Calories Burnt Weekly</c:v>
                </c:pt>
              </c:strCache>
            </c:strRef>
          </c:tx>
          <c:cat>
            <c:numRef>
              <c:f>'Walking Log Analysis'!$B$3:$B$9</c:f>
              <c:numCache>
                <c:formatCode>[$-14009]dd/mm/yy;@</c:formatCode>
                <c:ptCount val="7"/>
                <c:pt idx="0">
                  <c:v>43739</c:v>
                </c:pt>
                <c:pt idx="1">
                  <c:v>43740</c:v>
                </c:pt>
                <c:pt idx="2">
                  <c:v>43741</c:v>
                </c:pt>
                <c:pt idx="3">
                  <c:v>43742</c:v>
                </c:pt>
                <c:pt idx="4">
                  <c:v>43743</c:v>
                </c:pt>
                <c:pt idx="5">
                  <c:v>43744</c:v>
                </c:pt>
                <c:pt idx="6">
                  <c:v>43745</c:v>
                </c:pt>
              </c:numCache>
            </c:numRef>
          </c:cat>
          <c:val>
            <c:numRef>
              <c:f>'Walking Log Analysis'!$H$3:$H$9</c:f>
              <c:numCache>
                <c:formatCode>0</c:formatCode>
                <c:ptCount val="7"/>
                <c:pt idx="0">
                  <c:v>201.25000000000003</c:v>
                </c:pt>
                <c:pt idx="1">
                  <c:v>161</c:v>
                </c:pt>
                <c:pt idx="2">
                  <c:v>120.75000000000001</c:v>
                </c:pt>
                <c:pt idx="3">
                  <c:v>161</c:v>
                </c:pt>
                <c:pt idx="4">
                  <c:v>201.25000000000003</c:v>
                </c:pt>
                <c:pt idx="5">
                  <c:v>241.50000000000003</c:v>
                </c:pt>
                <c:pt idx="6">
                  <c:v>140.875</c:v>
                </c:pt>
              </c:numCache>
            </c:numRef>
          </c:val>
        </c:ser>
        <c:marker val="1"/>
        <c:axId val="131733376"/>
        <c:axId val="131734912"/>
      </c:lineChart>
      <c:dateAx>
        <c:axId val="131733376"/>
        <c:scaling>
          <c:orientation val="minMax"/>
        </c:scaling>
        <c:axPos val="b"/>
        <c:numFmt formatCode="[$-14009]dd/mm/yy;@" sourceLinked="1"/>
        <c:majorTickMark val="none"/>
        <c:tickLblPos val="nextTo"/>
        <c:crossAx val="131734912"/>
        <c:crosses val="autoZero"/>
        <c:auto val="1"/>
        <c:lblOffset val="100"/>
      </c:dateAx>
      <c:valAx>
        <c:axId val="131734912"/>
        <c:scaling>
          <c:orientation val="minMax"/>
        </c:scaling>
        <c:axPos val="l"/>
        <c:majorGridlines/>
        <c:numFmt formatCode="0" sourceLinked="1"/>
        <c:majorTickMark val="none"/>
        <c:tickLblPos val="nextTo"/>
        <c:spPr>
          <a:ln w="6350">
            <a:noFill/>
          </a:ln>
        </c:spPr>
        <c:crossAx val="131733376"/>
        <c:crosses val="autoZero"/>
        <c:crossBetween val="between"/>
      </c:valAx>
      <c:spPr>
        <a:solidFill>
          <a:srgbClr val="3A5D9C">
            <a:lumMod val="20000"/>
            <a:lumOff val="80000"/>
          </a:srgbClr>
        </a:solidFill>
      </c:spPr>
    </c:plotArea>
    <c:legend>
      <c:legendPos val="b"/>
      <c:layout/>
    </c:legend>
    <c:plotVisOnly val="1"/>
  </c:chart>
  <c:spPr>
    <a:solidFill>
      <a:schemeClr val="tx2">
        <a:lumMod val="20000"/>
        <a:lumOff val="80000"/>
      </a:schemeClr>
    </a:solidFill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Monthly Chart Calories Burnt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val>
            <c:numRef>
              <c:f>'Monthly Walking Log'!$H$11:$H$41</c:f>
              <c:numCache>
                <c:formatCode>0.0</c:formatCode>
                <c:ptCount val="31"/>
                <c:pt idx="0">
                  <c:v>201.25000000000003</c:v>
                </c:pt>
                <c:pt idx="1">
                  <c:v>193.2</c:v>
                </c:pt>
                <c:pt idx="2">
                  <c:v>169.05</c:v>
                </c:pt>
                <c:pt idx="3">
                  <c:v>257.60000000000002</c:v>
                </c:pt>
                <c:pt idx="4">
                  <c:v>362.25000000000006</c:v>
                </c:pt>
                <c:pt idx="5">
                  <c:v>627.90000000000009</c:v>
                </c:pt>
                <c:pt idx="6">
                  <c:v>140.875</c:v>
                </c:pt>
                <c:pt idx="7">
                  <c:v>241.5</c:v>
                </c:pt>
                <c:pt idx="8">
                  <c:v>225.40000000000003</c:v>
                </c:pt>
                <c:pt idx="9">
                  <c:v>193.20000000000002</c:v>
                </c:pt>
                <c:pt idx="10">
                  <c:v>289.80000000000007</c:v>
                </c:pt>
                <c:pt idx="11">
                  <c:v>523.25000000000011</c:v>
                </c:pt>
                <c:pt idx="12">
                  <c:v>241.50000000000003</c:v>
                </c:pt>
                <c:pt idx="13">
                  <c:v>169.05</c:v>
                </c:pt>
                <c:pt idx="14">
                  <c:v>281.75000000000006</c:v>
                </c:pt>
                <c:pt idx="15">
                  <c:v>257.60000000000002</c:v>
                </c:pt>
                <c:pt idx="16">
                  <c:v>217.35000000000002</c:v>
                </c:pt>
                <c:pt idx="17">
                  <c:v>418.60000000000008</c:v>
                </c:pt>
                <c:pt idx="18">
                  <c:v>201.25000000000003</c:v>
                </c:pt>
                <c:pt idx="19">
                  <c:v>289.8</c:v>
                </c:pt>
                <c:pt idx="20">
                  <c:v>197.22500000000002</c:v>
                </c:pt>
                <c:pt idx="21">
                  <c:v>322</c:v>
                </c:pt>
                <c:pt idx="22">
                  <c:v>289.80000000000007</c:v>
                </c:pt>
                <c:pt idx="23">
                  <c:v>313.95000000000005</c:v>
                </c:pt>
                <c:pt idx="24">
                  <c:v>161</c:v>
                </c:pt>
                <c:pt idx="25">
                  <c:v>241.5</c:v>
                </c:pt>
                <c:pt idx="26">
                  <c:v>338.1</c:v>
                </c:pt>
                <c:pt idx="27">
                  <c:v>225.4</c:v>
                </c:pt>
                <c:pt idx="28">
                  <c:v>362.25000000000006</c:v>
                </c:pt>
                <c:pt idx="29">
                  <c:v>418.60000000000008</c:v>
                </c:pt>
                <c:pt idx="30">
                  <c:v>120.75000000000001</c:v>
                </c:pt>
              </c:numCache>
            </c:numRef>
          </c:val>
        </c:ser>
        <c:marker val="1"/>
        <c:axId val="131767296"/>
        <c:axId val="131769088"/>
      </c:lineChart>
      <c:catAx>
        <c:axId val="131767296"/>
        <c:scaling>
          <c:orientation val="minMax"/>
        </c:scaling>
        <c:axPos val="b"/>
        <c:numFmt formatCode="[$-14009]dd/mm/yy;@" sourceLinked="1"/>
        <c:majorTickMark val="none"/>
        <c:tickLblPos val="nextTo"/>
        <c:crossAx val="131769088"/>
        <c:crosses val="autoZero"/>
        <c:auto val="1"/>
        <c:lblAlgn val="ctr"/>
        <c:lblOffset val="100"/>
      </c:catAx>
      <c:valAx>
        <c:axId val="131769088"/>
        <c:scaling>
          <c:orientation val="minMax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Calories</a:t>
                </a:r>
              </a:p>
            </c:rich>
          </c:tx>
          <c:layout/>
        </c:title>
        <c:numFmt formatCode="0" sourceLinked="0"/>
        <c:majorTickMark val="none"/>
        <c:tickLblPos val="nextTo"/>
        <c:crossAx val="131767296"/>
        <c:crosses val="autoZero"/>
        <c:crossBetween val="between"/>
        <c:majorUnit val="30"/>
      </c:valAx>
      <c:spPr>
        <a:solidFill>
          <a:srgbClr val="3A5D9C">
            <a:lumMod val="20000"/>
            <a:lumOff val="80000"/>
          </a:srgbClr>
        </a:solidFill>
      </c:spPr>
    </c:plotArea>
    <c:legend>
      <c:legendPos val="r"/>
      <c:layout/>
    </c:legend>
    <c:plotVisOnly val="1"/>
  </c:chart>
  <c:spPr>
    <a:solidFill>
      <a:schemeClr val="tx2">
        <a:lumMod val="20000"/>
        <a:lumOff val="80000"/>
      </a:schemeClr>
    </a:solidFill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32096</xdr:colOff>
      <xdr:row>1</xdr:row>
      <xdr:rowOff>24158</xdr:rowOff>
    </xdr:from>
    <xdr:to>
      <xdr:col>1</xdr:col>
      <xdr:colOff>968721</xdr:colOff>
      <xdr:row>2</xdr:row>
      <xdr:rowOff>464926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161" y="231223"/>
          <a:ext cx="936625" cy="93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32096</xdr:colOff>
      <xdr:row>1</xdr:row>
      <xdr:rowOff>24158</xdr:rowOff>
    </xdr:from>
    <xdr:to>
      <xdr:col>1</xdr:col>
      <xdr:colOff>968721</xdr:colOff>
      <xdr:row>2</xdr:row>
      <xdr:rowOff>464926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1646" y="233708"/>
          <a:ext cx="936625" cy="9360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19</xdr:row>
      <xdr:rowOff>19050</xdr:rowOff>
    </xdr:from>
    <xdr:to>
      <xdr:col>7</xdr:col>
      <xdr:colOff>1266825</xdr:colOff>
      <xdr:row>36</xdr:row>
      <xdr:rowOff>247650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38</xdr:row>
      <xdr:rowOff>28576</xdr:rowOff>
    </xdr:from>
    <xdr:to>
      <xdr:col>7</xdr:col>
      <xdr:colOff>1266825</xdr:colOff>
      <xdr:row>56</xdr:row>
      <xdr:rowOff>85726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15877</xdr:colOff>
      <xdr:row>1</xdr:row>
      <xdr:rowOff>7938</xdr:rowOff>
    </xdr:from>
    <xdr:to>
      <xdr:col>1</xdr:col>
      <xdr:colOff>904875</xdr:colOff>
      <xdr:row>2</xdr:row>
      <xdr:rowOff>313956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252" y="214313"/>
          <a:ext cx="888998" cy="8854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15877</xdr:colOff>
      <xdr:row>1</xdr:row>
      <xdr:rowOff>7938</xdr:rowOff>
    </xdr:from>
    <xdr:to>
      <xdr:col>1</xdr:col>
      <xdr:colOff>904875</xdr:colOff>
      <xdr:row>2</xdr:row>
      <xdr:rowOff>313956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5427" y="217488"/>
          <a:ext cx="888998" cy="8870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19</xdr:row>
      <xdr:rowOff>19050</xdr:rowOff>
    </xdr:from>
    <xdr:to>
      <xdr:col>7</xdr:col>
      <xdr:colOff>1266825</xdr:colOff>
      <xdr:row>36</xdr:row>
      <xdr:rowOff>247650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38</xdr:row>
      <xdr:rowOff>1</xdr:rowOff>
    </xdr:from>
    <xdr:to>
      <xdr:col>7</xdr:col>
      <xdr:colOff>1266825</xdr:colOff>
      <xdr:row>56</xdr:row>
      <xdr:rowOff>57151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datapro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datapro.com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41"/>
  <sheetViews>
    <sheetView showGridLines="0" tabSelected="1" workbookViewId="0">
      <selection activeCell="Y16" sqref="Y16"/>
    </sheetView>
  </sheetViews>
  <sheetFormatPr defaultColWidth="9.140625" defaultRowHeight="12.75"/>
  <cols>
    <col min="1" max="1" width="3.140625" style="2" customWidth="1"/>
    <col min="2" max="2" width="14.85546875" style="2" customWidth="1"/>
    <col min="3" max="3" width="12.28515625" style="2" bestFit="1" customWidth="1"/>
    <col min="4" max="4" width="37.42578125" style="2" customWidth="1"/>
    <col min="5" max="5" width="12.140625" style="2" bestFit="1" customWidth="1"/>
    <col min="6" max="6" width="11.7109375" style="2" bestFit="1" customWidth="1"/>
    <col min="7" max="7" width="13.140625" style="2" bestFit="1" customWidth="1"/>
    <col min="8" max="8" width="13.42578125" style="2" customWidth="1"/>
    <col min="9" max="9" width="16.140625" style="2" customWidth="1"/>
    <col min="10" max="10" width="18.5703125" style="2" customWidth="1"/>
    <col min="11" max="11" width="3.140625" style="2" customWidth="1"/>
    <col min="12" max="16384" width="9.140625" style="2"/>
  </cols>
  <sheetData>
    <row r="1" spans="1:14" s="1" customFormat="1" ht="16.5" customHeight="1" thickBo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4" s="1" customFormat="1" ht="39" customHeight="1" thickTop="1" thickBot="1">
      <c r="A2" s="86"/>
      <c r="B2" s="87"/>
      <c r="C2" s="89" t="s">
        <v>1</v>
      </c>
      <c r="D2" s="90"/>
      <c r="E2" s="90"/>
      <c r="F2" s="90"/>
      <c r="G2" s="90"/>
      <c r="H2" s="90"/>
      <c r="I2" s="90"/>
      <c r="J2" s="91"/>
      <c r="K2" s="69"/>
    </row>
    <row r="3" spans="1:14" s="1" customFormat="1" ht="37.5" customHeight="1" thickTop="1" thickBot="1">
      <c r="A3" s="86"/>
      <c r="B3" s="88"/>
      <c r="C3" s="78" t="s">
        <v>98</v>
      </c>
      <c r="D3" s="79"/>
      <c r="E3" s="79"/>
      <c r="F3" s="79"/>
      <c r="G3" s="79"/>
      <c r="H3" s="79"/>
      <c r="I3" s="79"/>
      <c r="J3" s="80"/>
      <c r="K3" s="69"/>
    </row>
    <row r="4" spans="1:14" s="1" customFormat="1" ht="27" thickTop="1" thickBot="1">
      <c r="A4" s="86"/>
      <c r="B4" s="70" t="s">
        <v>3</v>
      </c>
      <c r="C4" s="71"/>
      <c r="D4" s="71"/>
      <c r="E4" s="71"/>
      <c r="F4" s="71"/>
      <c r="G4" s="71"/>
      <c r="H4" s="71"/>
      <c r="I4" s="71"/>
      <c r="J4" s="72"/>
      <c r="K4" s="69"/>
    </row>
    <row r="5" spans="1:14" s="1" customFormat="1" ht="20.25" customHeight="1" thickTop="1" thickBot="1">
      <c r="A5" s="86"/>
      <c r="B5" s="11" t="s">
        <v>4</v>
      </c>
      <c r="C5" s="75" t="s">
        <v>7</v>
      </c>
      <c r="D5" s="76"/>
      <c r="E5" s="76"/>
      <c r="F5" s="77"/>
      <c r="G5" s="11" t="s">
        <v>8</v>
      </c>
      <c r="H5" s="24">
        <v>146</v>
      </c>
      <c r="I5" s="4" t="s">
        <v>9</v>
      </c>
      <c r="J5" s="73"/>
      <c r="K5" s="69"/>
    </row>
    <row r="6" spans="1:14" s="1" customFormat="1" ht="20.25" customHeight="1" thickTop="1" thickBot="1">
      <c r="A6" s="86"/>
      <c r="B6" s="11" t="s">
        <v>13</v>
      </c>
      <c r="C6" s="75" t="s">
        <v>25</v>
      </c>
      <c r="D6" s="76"/>
      <c r="E6" s="76"/>
      <c r="F6" s="30"/>
      <c r="G6" s="3" t="s">
        <v>54</v>
      </c>
      <c r="H6" s="24">
        <v>75</v>
      </c>
      <c r="I6" s="4" t="s">
        <v>6</v>
      </c>
      <c r="J6" s="74"/>
      <c r="K6" s="69"/>
    </row>
    <row r="7" spans="1:14" s="1" customFormat="1" ht="20.25" customHeight="1" thickTop="1" thickBot="1">
      <c r="A7" s="86"/>
      <c r="B7" s="11" t="s">
        <v>11</v>
      </c>
      <c r="C7" s="26" t="s">
        <v>12</v>
      </c>
      <c r="D7" s="23" t="s">
        <v>15</v>
      </c>
      <c r="E7" s="92" t="s">
        <v>16</v>
      </c>
      <c r="F7" s="92"/>
      <c r="G7" s="3" t="s">
        <v>5</v>
      </c>
      <c r="H7" s="24">
        <v>29</v>
      </c>
      <c r="I7" s="3" t="s">
        <v>2</v>
      </c>
      <c r="J7" s="24" t="s">
        <v>17</v>
      </c>
      <c r="K7" s="69"/>
      <c r="N7" s="203"/>
    </row>
    <row r="8" spans="1:14" s="1" customFormat="1" ht="27" thickTop="1" thickBot="1">
      <c r="A8" s="86"/>
      <c r="B8" s="70" t="s">
        <v>18</v>
      </c>
      <c r="C8" s="71"/>
      <c r="D8" s="71"/>
      <c r="E8" s="71"/>
      <c r="F8" s="71"/>
      <c r="G8" s="71"/>
      <c r="H8" s="71"/>
      <c r="I8" s="71"/>
      <c r="J8" s="72"/>
      <c r="K8" s="69"/>
    </row>
    <row r="9" spans="1:14" ht="40.5" thickTop="1" thickBot="1">
      <c r="A9" s="86"/>
      <c r="B9" s="28" t="s">
        <v>0</v>
      </c>
      <c r="C9" s="64" t="s">
        <v>19</v>
      </c>
      <c r="D9" s="64" t="s">
        <v>22</v>
      </c>
      <c r="E9" s="65" t="s">
        <v>80</v>
      </c>
      <c r="F9" s="25" t="s">
        <v>81</v>
      </c>
      <c r="G9" s="25" t="s">
        <v>59</v>
      </c>
      <c r="H9" s="25" t="s">
        <v>50</v>
      </c>
      <c r="I9" s="82" t="s">
        <v>20</v>
      </c>
      <c r="J9" s="83"/>
      <c r="K9" s="69"/>
    </row>
    <row r="10" spans="1:14" ht="29.25" customHeight="1" thickTop="1" thickBot="1">
      <c r="A10" s="86"/>
      <c r="B10" s="5">
        <v>43739</v>
      </c>
      <c r="C10" s="6" t="str">
        <f t="shared" ref="C10:C40" si="0">TEXT(B10,"dddd")</f>
        <v>Tuesday</v>
      </c>
      <c r="D10" s="31" t="s">
        <v>53</v>
      </c>
      <c r="E10" s="7">
        <v>30</v>
      </c>
      <c r="F10" s="8">
        <v>3</v>
      </c>
      <c r="G10" s="7">
        <f t="shared" ref="G10:G40" si="1">IF(F10="","",(E10/F10))</f>
        <v>10</v>
      </c>
      <c r="H10" s="8">
        <f>IF(D10="","",VLOOKUP(D10,'MET Levels'!$I$2:$J$19,2,FALSE)*0.0175*$H$6*E10)</f>
        <v>315.00000000000006</v>
      </c>
      <c r="I10" s="84"/>
      <c r="J10" s="85"/>
      <c r="K10" s="69"/>
    </row>
    <row r="11" spans="1:14" ht="29.25" customHeight="1" thickTop="1" thickBot="1">
      <c r="A11" s="86"/>
      <c r="B11" s="9">
        <f t="shared" ref="B11:B40" si="2">B10+1</f>
        <v>43740</v>
      </c>
      <c r="C11" s="6" t="str">
        <f t="shared" si="0"/>
        <v>Wednesday</v>
      </c>
      <c r="D11" s="31" t="s">
        <v>83</v>
      </c>
      <c r="E11" s="7">
        <v>45</v>
      </c>
      <c r="F11" s="8">
        <v>5</v>
      </c>
      <c r="G11" s="7">
        <f t="shared" si="1"/>
        <v>9</v>
      </c>
      <c r="H11" s="8">
        <f>IF(D11="","",VLOOKUP(D11,'MET Levels'!$I$2:$J$19,2,FALSE)*0.0175*$H$6*E11)</f>
        <v>531.56250000000011</v>
      </c>
      <c r="I11" s="67"/>
      <c r="J11" s="68"/>
      <c r="K11" s="69"/>
    </row>
    <row r="12" spans="1:14" ht="29.25" customHeight="1" thickTop="1" thickBot="1">
      <c r="A12" s="86"/>
      <c r="B12" s="9">
        <f t="shared" si="2"/>
        <v>43741</v>
      </c>
      <c r="C12" s="6" t="str">
        <f t="shared" si="0"/>
        <v>Thursday</v>
      </c>
      <c r="D12" s="31" t="s">
        <v>77</v>
      </c>
      <c r="E12" s="7">
        <v>60</v>
      </c>
      <c r="F12" s="8">
        <v>3</v>
      </c>
      <c r="G12" s="7">
        <f t="shared" si="1"/>
        <v>20</v>
      </c>
      <c r="H12" s="8">
        <f>IF(D12="","",VLOOKUP(D12,'MET Levels'!$I$2:$J$19,2,FALSE)*0.0175*$H$6*E12)</f>
        <v>787.50000000000011</v>
      </c>
      <c r="I12" s="67"/>
      <c r="J12" s="68"/>
      <c r="K12" s="69"/>
    </row>
    <row r="13" spans="1:14" ht="29.25" customHeight="1" thickTop="1" thickBot="1">
      <c r="A13" s="86"/>
      <c r="B13" s="9">
        <f t="shared" si="2"/>
        <v>43742</v>
      </c>
      <c r="C13" s="6" t="str">
        <f t="shared" si="0"/>
        <v>Friday</v>
      </c>
      <c r="D13" s="31" t="s">
        <v>84</v>
      </c>
      <c r="E13" s="7">
        <v>15</v>
      </c>
      <c r="F13" s="8">
        <v>5</v>
      </c>
      <c r="G13" s="7">
        <f t="shared" si="1"/>
        <v>3</v>
      </c>
      <c r="H13" s="8">
        <f>IF(D13="","",VLOOKUP(D13,'MET Levels'!$I$2:$J$19,2,FALSE)*0.0175*$H$6*E13)</f>
        <v>216.5625</v>
      </c>
      <c r="I13" s="67"/>
      <c r="J13" s="68"/>
      <c r="K13" s="69"/>
    </row>
    <row r="14" spans="1:14" ht="29.25" customHeight="1" thickTop="1" thickBot="1">
      <c r="A14" s="86"/>
      <c r="B14" s="9">
        <f t="shared" si="2"/>
        <v>43743</v>
      </c>
      <c r="C14" s="6" t="str">
        <f t="shared" si="0"/>
        <v>Saturday</v>
      </c>
      <c r="D14" s="31" t="s">
        <v>85</v>
      </c>
      <c r="E14" s="7">
        <v>25</v>
      </c>
      <c r="F14" s="8">
        <v>4</v>
      </c>
      <c r="G14" s="7">
        <f t="shared" si="1"/>
        <v>6.25</v>
      </c>
      <c r="H14" s="8">
        <f>IF(D14="","",VLOOKUP(D14,'MET Levels'!$I$2:$J$19,2,FALSE)*0.0175*$H$6*E14)</f>
        <v>377.34375000000006</v>
      </c>
      <c r="I14" s="67"/>
      <c r="J14" s="68"/>
      <c r="K14" s="69"/>
    </row>
    <row r="15" spans="1:14" ht="29.25" customHeight="1" thickTop="1" thickBot="1">
      <c r="A15" s="86"/>
      <c r="B15" s="9">
        <f t="shared" si="2"/>
        <v>43744</v>
      </c>
      <c r="C15" s="6" t="str">
        <f t="shared" si="0"/>
        <v>Sunday</v>
      </c>
      <c r="D15" s="31" t="s">
        <v>86</v>
      </c>
      <c r="E15" s="7">
        <v>65</v>
      </c>
      <c r="F15" s="8">
        <v>3</v>
      </c>
      <c r="G15" s="7">
        <f t="shared" si="1"/>
        <v>21.666666666666668</v>
      </c>
      <c r="H15" s="8">
        <f>IF(D15="","",VLOOKUP(D15,'MET Levels'!$I$2:$J$19,2,FALSE)*0.0175*$H$6*E15)</f>
        <v>1066.4062500000002</v>
      </c>
      <c r="I15" s="67"/>
      <c r="J15" s="68"/>
      <c r="K15" s="69"/>
    </row>
    <row r="16" spans="1:14" ht="29.25" customHeight="1" thickTop="1" thickBot="1">
      <c r="A16" s="86"/>
      <c r="B16" s="9">
        <f t="shared" si="2"/>
        <v>43745</v>
      </c>
      <c r="C16" s="6" t="str">
        <f t="shared" si="0"/>
        <v>Monday</v>
      </c>
      <c r="D16" s="31" t="s">
        <v>87</v>
      </c>
      <c r="E16" s="7">
        <v>45</v>
      </c>
      <c r="F16" s="8">
        <v>2</v>
      </c>
      <c r="G16" s="7">
        <f t="shared" si="1"/>
        <v>22.5</v>
      </c>
      <c r="H16" s="8">
        <f>IF(D16="","",VLOOKUP(D16,'MET Levels'!$I$2:$J$19,2,FALSE)*0.0175*$H$6*E16)</f>
        <v>797.34375</v>
      </c>
      <c r="I16" s="67"/>
      <c r="J16" s="68"/>
      <c r="K16" s="69"/>
    </row>
    <row r="17" spans="1:11" ht="29.25" customHeight="1" thickTop="1" thickBot="1">
      <c r="A17" s="86"/>
      <c r="B17" s="9">
        <f t="shared" si="2"/>
        <v>43746</v>
      </c>
      <c r="C17" s="6" t="str">
        <f t="shared" si="0"/>
        <v>Tuesday</v>
      </c>
      <c r="D17" s="31" t="s">
        <v>88</v>
      </c>
      <c r="E17" s="7">
        <v>15</v>
      </c>
      <c r="F17" s="8">
        <v>1</v>
      </c>
      <c r="G17" s="7">
        <f t="shared" si="1"/>
        <v>15</v>
      </c>
      <c r="H17" s="8">
        <f>IF(D17="","",VLOOKUP(D17,'MET Levels'!$I$2:$J$19,2,FALSE)*0.0175*$H$6*E17)</f>
        <v>275.625</v>
      </c>
      <c r="I17" s="67"/>
      <c r="J17" s="68"/>
      <c r="K17" s="69"/>
    </row>
    <row r="18" spans="1:11" ht="29.25" customHeight="1" thickTop="1" thickBot="1">
      <c r="A18" s="86"/>
      <c r="B18" s="9">
        <f t="shared" si="2"/>
        <v>43747</v>
      </c>
      <c r="C18" s="6" t="str">
        <f t="shared" si="0"/>
        <v>Wednesday</v>
      </c>
      <c r="D18" s="31" t="s">
        <v>89</v>
      </c>
      <c r="E18" s="7">
        <v>20</v>
      </c>
      <c r="F18" s="8">
        <v>2</v>
      </c>
      <c r="G18" s="7">
        <f t="shared" si="1"/>
        <v>10</v>
      </c>
      <c r="H18" s="8">
        <f>IF(D18="","",VLOOKUP(D18,'MET Levels'!$I$2:$J$19,2,FALSE)*0.0175*$H$6*E18)</f>
        <v>393.75</v>
      </c>
      <c r="I18" s="67"/>
      <c r="J18" s="68"/>
      <c r="K18" s="69"/>
    </row>
    <row r="19" spans="1:11" ht="29.25" customHeight="1" thickTop="1" thickBot="1">
      <c r="A19" s="86"/>
      <c r="B19" s="9">
        <f t="shared" si="2"/>
        <v>43748</v>
      </c>
      <c r="C19" s="6" t="str">
        <f t="shared" si="0"/>
        <v>Thursday</v>
      </c>
      <c r="D19" s="31" t="s">
        <v>90</v>
      </c>
      <c r="E19" s="7">
        <v>25</v>
      </c>
      <c r="F19" s="8">
        <v>3</v>
      </c>
      <c r="G19" s="7">
        <f t="shared" si="1"/>
        <v>8.3333333333333339</v>
      </c>
      <c r="H19" s="8">
        <f>IF(D19="","",VLOOKUP(D19,'MET Levels'!$I$2:$J$19,2,FALSE)*0.0175*$H$6*E19)</f>
        <v>525.00000000000011</v>
      </c>
      <c r="I19" s="67"/>
      <c r="J19" s="68"/>
      <c r="K19" s="69"/>
    </row>
    <row r="20" spans="1:11" ht="29.25" customHeight="1" thickTop="1" thickBot="1">
      <c r="A20" s="86"/>
      <c r="B20" s="9">
        <f t="shared" si="2"/>
        <v>43749</v>
      </c>
      <c r="C20" s="6" t="str">
        <f t="shared" si="0"/>
        <v>Friday</v>
      </c>
      <c r="D20" s="31" t="s">
        <v>91</v>
      </c>
      <c r="E20" s="7">
        <v>15</v>
      </c>
      <c r="F20" s="8">
        <v>4</v>
      </c>
      <c r="G20" s="7">
        <f t="shared" si="1"/>
        <v>3.75</v>
      </c>
      <c r="H20" s="8">
        <f>IF(D20="","",VLOOKUP(D20,'MET Levels'!$I$2:$J$19,2,FALSE)*0.0175*$H$6*E20)</f>
        <v>354.37500000000006</v>
      </c>
      <c r="I20" s="67"/>
      <c r="J20" s="68"/>
      <c r="K20" s="69"/>
    </row>
    <row r="21" spans="1:11" ht="29.25" customHeight="1" thickTop="1" thickBot="1">
      <c r="A21" s="86"/>
      <c r="B21" s="9">
        <f t="shared" si="2"/>
        <v>43750</v>
      </c>
      <c r="C21" s="6" t="str">
        <f t="shared" si="0"/>
        <v>Saturday</v>
      </c>
      <c r="D21" s="31" t="s">
        <v>92</v>
      </c>
      <c r="E21" s="7">
        <v>20</v>
      </c>
      <c r="F21" s="8">
        <v>5</v>
      </c>
      <c r="G21" s="7">
        <f t="shared" si="1"/>
        <v>4</v>
      </c>
      <c r="H21" s="8">
        <f>IF(D21="","",VLOOKUP(D21,'MET Levels'!$I$2:$J$19,2,FALSE)*0.0175*$H$6*E21)</f>
        <v>393.75</v>
      </c>
      <c r="I21" s="67"/>
      <c r="J21" s="68"/>
      <c r="K21" s="69"/>
    </row>
    <row r="22" spans="1:11" ht="29.25" customHeight="1" thickTop="1" thickBot="1">
      <c r="A22" s="86"/>
      <c r="B22" s="9">
        <f t="shared" si="2"/>
        <v>43751</v>
      </c>
      <c r="C22" s="6" t="str">
        <f t="shared" si="0"/>
        <v>Sunday</v>
      </c>
      <c r="D22" s="31" t="s">
        <v>53</v>
      </c>
      <c r="E22" s="7">
        <v>25</v>
      </c>
      <c r="F22" s="8">
        <v>4</v>
      </c>
      <c r="G22" s="7">
        <f t="shared" si="1"/>
        <v>6.25</v>
      </c>
      <c r="H22" s="8">
        <f>IF(D22="","",VLOOKUP(D22,'MET Levels'!$I$2:$J$19,2,FALSE)*0.0175*$H$6*E22)</f>
        <v>262.50000000000006</v>
      </c>
      <c r="I22" s="67"/>
      <c r="J22" s="68"/>
      <c r="K22" s="69"/>
    </row>
    <row r="23" spans="1:11" ht="29.25" customHeight="1" thickTop="1" thickBot="1">
      <c r="A23" s="86"/>
      <c r="B23" s="9">
        <f t="shared" si="2"/>
        <v>43752</v>
      </c>
      <c r="C23" s="6" t="str">
        <f t="shared" si="0"/>
        <v>Monday</v>
      </c>
      <c r="D23" s="31" t="s">
        <v>83</v>
      </c>
      <c r="E23" s="7">
        <v>60</v>
      </c>
      <c r="F23" s="8">
        <v>3</v>
      </c>
      <c r="G23" s="7">
        <f t="shared" si="1"/>
        <v>20</v>
      </c>
      <c r="H23" s="8">
        <f>IF(D23="","",VLOOKUP(D23,'MET Levels'!$I$2:$J$19,2,FALSE)*0.0175*$H$6*E23)</f>
        <v>708.75000000000011</v>
      </c>
      <c r="I23" s="67"/>
      <c r="J23" s="68"/>
      <c r="K23" s="69"/>
    </row>
    <row r="24" spans="1:11" ht="29.25" customHeight="1" thickTop="1" thickBot="1">
      <c r="A24" s="86"/>
      <c r="B24" s="9">
        <f t="shared" si="2"/>
        <v>43753</v>
      </c>
      <c r="C24" s="6" t="str">
        <f t="shared" si="0"/>
        <v>Tuesday</v>
      </c>
      <c r="D24" s="31" t="s">
        <v>77</v>
      </c>
      <c r="E24" s="7">
        <v>35</v>
      </c>
      <c r="F24" s="8">
        <v>2</v>
      </c>
      <c r="G24" s="7">
        <f t="shared" si="1"/>
        <v>17.5</v>
      </c>
      <c r="H24" s="8">
        <f>IF(D24="","",VLOOKUP(D24,'MET Levels'!$I$2:$J$19,2,FALSE)*0.0175*$H$6*E24)</f>
        <v>459.37500000000006</v>
      </c>
      <c r="I24" s="67"/>
      <c r="J24" s="68"/>
      <c r="K24" s="69"/>
    </row>
    <row r="25" spans="1:11" ht="29.25" customHeight="1" thickTop="1" thickBot="1">
      <c r="A25" s="86"/>
      <c r="B25" s="9">
        <f t="shared" si="2"/>
        <v>43754</v>
      </c>
      <c r="C25" s="6" t="str">
        <f t="shared" si="0"/>
        <v>Wednesday</v>
      </c>
      <c r="D25" s="31" t="s">
        <v>84</v>
      </c>
      <c r="E25" s="7">
        <v>45</v>
      </c>
      <c r="F25" s="8">
        <v>1</v>
      </c>
      <c r="G25" s="7">
        <f t="shared" si="1"/>
        <v>45</v>
      </c>
      <c r="H25" s="8">
        <f>IF(D25="","",VLOOKUP(D25,'MET Levels'!$I$2:$J$19,2,FALSE)*0.0175*$H$6*E25)</f>
        <v>649.6875</v>
      </c>
      <c r="I25" s="67"/>
      <c r="J25" s="68"/>
      <c r="K25" s="69"/>
    </row>
    <row r="26" spans="1:11" ht="29.25" customHeight="1" thickTop="1" thickBot="1">
      <c r="A26" s="86"/>
      <c r="B26" s="9">
        <f t="shared" si="2"/>
        <v>43755</v>
      </c>
      <c r="C26" s="6" t="str">
        <f t="shared" si="0"/>
        <v>Thursday</v>
      </c>
      <c r="D26" s="31" t="s">
        <v>85</v>
      </c>
      <c r="E26" s="7">
        <v>60</v>
      </c>
      <c r="F26" s="8">
        <v>2</v>
      </c>
      <c r="G26" s="7">
        <f t="shared" si="1"/>
        <v>30</v>
      </c>
      <c r="H26" s="8">
        <f>IF(D26="","",VLOOKUP(D26,'MET Levels'!$I$2:$J$19,2,FALSE)*0.0175*$H$6*E26)</f>
        <v>905.62500000000011</v>
      </c>
      <c r="I26" s="67"/>
      <c r="J26" s="68"/>
      <c r="K26" s="69"/>
    </row>
    <row r="27" spans="1:11" ht="29.25" customHeight="1" thickTop="1" thickBot="1">
      <c r="A27" s="86"/>
      <c r="B27" s="9">
        <f t="shared" si="2"/>
        <v>43756</v>
      </c>
      <c r="C27" s="6" t="str">
        <f t="shared" si="0"/>
        <v>Friday</v>
      </c>
      <c r="D27" s="31" t="s">
        <v>86</v>
      </c>
      <c r="E27" s="7">
        <v>45</v>
      </c>
      <c r="F27" s="8">
        <v>3</v>
      </c>
      <c r="G27" s="7">
        <f t="shared" si="1"/>
        <v>15</v>
      </c>
      <c r="H27" s="8">
        <f>IF(D27="","",VLOOKUP(D27,'MET Levels'!$I$2:$J$19,2,FALSE)*0.0175*$H$6*E27)</f>
        <v>738.28125000000011</v>
      </c>
      <c r="I27" s="67"/>
      <c r="J27" s="68"/>
      <c r="K27" s="69"/>
    </row>
    <row r="28" spans="1:11" ht="29.25" customHeight="1" thickTop="1" thickBot="1">
      <c r="A28" s="86"/>
      <c r="B28" s="9">
        <f t="shared" si="2"/>
        <v>43757</v>
      </c>
      <c r="C28" s="6" t="str">
        <f t="shared" si="0"/>
        <v>Saturday</v>
      </c>
      <c r="D28" s="31" t="s">
        <v>87</v>
      </c>
      <c r="E28" s="7">
        <v>35</v>
      </c>
      <c r="F28" s="8">
        <v>4</v>
      </c>
      <c r="G28" s="7">
        <f t="shared" si="1"/>
        <v>8.75</v>
      </c>
      <c r="H28" s="8">
        <f>IF(D28="","",VLOOKUP(D28,'MET Levels'!$I$2:$J$19,2,FALSE)*0.0175*$H$6*E28)</f>
        <v>620.15625</v>
      </c>
      <c r="I28" s="67"/>
      <c r="J28" s="68"/>
      <c r="K28" s="69"/>
    </row>
    <row r="29" spans="1:11" ht="29.25" customHeight="1" thickTop="1" thickBot="1">
      <c r="A29" s="86"/>
      <c r="B29" s="9">
        <f t="shared" si="2"/>
        <v>43758</v>
      </c>
      <c r="C29" s="6" t="str">
        <f t="shared" si="0"/>
        <v>Sunday</v>
      </c>
      <c r="D29" s="31" t="s">
        <v>88</v>
      </c>
      <c r="E29" s="7">
        <v>60</v>
      </c>
      <c r="F29" s="8">
        <v>5</v>
      </c>
      <c r="G29" s="7">
        <f t="shared" si="1"/>
        <v>12</v>
      </c>
      <c r="H29" s="8">
        <f>IF(D29="","",VLOOKUP(D29,'MET Levels'!$I$2:$J$19,2,FALSE)*0.0175*$H$6*E29)</f>
        <v>1102.5</v>
      </c>
      <c r="I29" s="67"/>
      <c r="J29" s="68"/>
      <c r="K29" s="69"/>
    </row>
    <row r="30" spans="1:11" ht="29.25" customHeight="1" thickTop="1" thickBot="1">
      <c r="A30" s="86"/>
      <c r="B30" s="9">
        <f t="shared" si="2"/>
        <v>43759</v>
      </c>
      <c r="C30" s="6" t="str">
        <f t="shared" si="0"/>
        <v>Monday</v>
      </c>
      <c r="D30" s="31" t="s">
        <v>89</v>
      </c>
      <c r="E30" s="7">
        <v>35</v>
      </c>
      <c r="F30" s="8">
        <v>4</v>
      </c>
      <c r="G30" s="7">
        <f t="shared" si="1"/>
        <v>8.75</v>
      </c>
      <c r="H30" s="8">
        <f>IF(D30="","",VLOOKUP(D30,'MET Levels'!$I$2:$J$19,2,FALSE)*0.0175*$H$6*E30)</f>
        <v>689.0625</v>
      </c>
      <c r="I30" s="67"/>
      <c r="J30" s="68"/>
      <c r="K30" s="69"/>
    </row>
    <row r="31" spans="1:11" ht="29.25" customHeight="1" thickTop="1" thickBot="1">
      <c r="A31" s="86"/>
      <c r="B31" s="9">
        <f t="shared" si="2"/>
        <v>43760</v>
      </c>
      <c r="C31" s="6" t="str">
        <f t="shared" si="0"/>
        <v>Tuesday</v>
      </c>
      <c r="D31" s="31" t="s">
        <v>90</v>
      </c>
      <c r="E31" s="7">
        <v>45</v>
      </c>
      <c r="F31" s="8">
        <v>3</v>
      </c>
      <c r="G31" s="7">
        <f t="shared" si="1"/>
        <v>15</v>
      </c>
      <c r="H31" s="8">
        <f>IF(D31="","",VLOOKUP(D31,'MET Levels'!$I$2:$J$19,2,FALSE)*0.0175*$H$6*E31)</f>
        <v>945.00000000000011</v>
      </c>
      <c r="I31" s="67"/>
      <c r="J31" s="68"/>
      <c r="K31" s="69"/>
    </row>
    <row r="32" spans="1:11" ht="29.25" customHeight="1" thickTop="1" thickBot="1">
      <c r="A32" s="86"/>
      <c r="B32" s="9">
        <f t="shared" si="2"/>
        <v>43761</v>
      </c>
      <c r="C32" s="6" t="str">
        <f t="shared" si="0"/>
        <v>Wednesday</v>
      </c>
      <c r="D32" s="31" t="s">
        <v>91</v>
      </c>
      <c r="E32" s="7">
        <v>55</v>
      </c>
      <c r="F32" s="8">
        <v>2</v>
      </c>
      <c r="G32" s="7">
        <f t="shared" si="1"/>
        <v>27.5</v>
      </c>
      <c r="H32" s="8">
        <f>IF(D32="","",VLOOKUP(D32,'MET Levels'!$I$2:$J$19,2,FALSE)*0.0175*$H$6*E32)</f>
        <v>1299.3750000000002</v>
      </c>
      <c r="I32" s="67"/>
      <c r="J32" s="68"/>
      <c r="K32" s="69"/>
    </row>
    <row r="33" spans="1:11" ht="29.25" customHeight="1" thickTop="1" thickBot="1">
      <c r="A33" s="86"/>
      <c r="B33" s="9">
        <f t="shared" si="2"/>
        <v>43762</v>
      </c>
      <c r="C33" s="6" t="str">
        <f t="shared" si="0"/>
        <v>Thursday</v>
      </c>
      <c r="D33" s="31" t="s">
        <v>92</v>
      </c>
      <c r="E33" s="7">
        <v>15</v>
      </c>
      <c r="F33" s="8">
        <v>1</v>
      </c>
      <c r="G33" s="7">
        <f t="shared" si="1"/>
        <v>15</v>
      </c>
      <c r="H33" s="8">
        <f>IF(D33="","",VLOOKUP(D33,'MET Levels'!$I$2:$J$19,2,FALSE)*0.0175*$H$6*E33)</f>
        <v>295.3125</v>
      </c>
      <c r="I33" s="67"/>
      <c r="J33" s="68"/>
      <c r="K33" s="69"/>
    </row>
    <row r="34" spans="1:11" ht="29.25" customHeight="1" thickTop="1" thickBot="1">
      <c r="A34" s="86"/>
      <c r="B34" s="9">
        <f t="shared" si="2"/>
        <v>43763</v>
      </c>
      <c r="C34" s="6" t="str">
        <f t="shared" si="0"/>
        <v>Friday</v>
      </c>
      <c r="D34" s="31" t="s">
        <v>53</v>
      </c>
      <c r="E34" s="7">
        <v>25</v>
      </c>
      <c r="F34" s="8">
        <v>2</v>
      </c>
      <c r="G34" s="7">
        <f t="shared" si="1"/>
        <v>12.5</v>
      </c>
      <c r="H34" s="8">
        <f>IF(D34="","",VLOOKUP(D34,'MET Levels'!$I$2:$J$19,2,FALSE)*0.0175*$H$6*E34)</f>
        <v>262.50000000000006</v>
      </c>
      <c r="I34" s="67"/>
      <c r="J34" s="68"/>
      <c r="K34" s="69"/>
    </row>
    <row r="35" spans="1:11" ht="29.25" customHeight="1" thickTop="1" thickBot="1">
      <c r="A35" s="86"/>
      <c r="B35" s="9">
        <f t="shared" si="2"/>
        <v>43764</v>
      </c>
      <c r="C35" s="6" t="str">
        <f t="shared" si="0"/>
        <v>Saturday</v>
      </c>
      <c r="D35" s="31" t="s">
        <v>83</v>
      </c>
      <c r="E35" s="7">
        <v>35</v>
      </c>
      <c r="F35" s="8">
        <v>3</v>
      </c>
      <c r="G35" s="7">
        <f t="shared" si="1"/>
        <v>11.666666666666666</v>
      </c>
      <c r="H35" s="8">
        <f>IF(D35="","",VLOOKUP(D35,'MET Levels'!$I$2:$J$19,2,FALSE)*0.0175*$H$6*E35)</f>
        <v>413.43750000000006</v>
      </c>
      <c r="I35" s="67"/>
      <c r="J35" s="68"/>
      <c r="K35" s="69"/>
    </row>
    <row r="36" spans="1:11" ht="29.25" customHeight="1" thickTop="1" thickBot="1">
      <c r="A36" s="86"/>
      <c r="B36" s="9">
        <f t="shared" si="2"/>
        <v>43765</v>
      </c>
      <c r="C36" s="6" t="str">
        <f t="shared" si="0"/>
        <v>Sunday</v>
      </c>
      <c r="D36" s="31" t="s">
        <v>77</v>
      </c>
      <c r="E36" s="7">
        <v>45</v>
      </c>
      <c r="F36" s="8">
        <v>4</v>
      </c>
      <c r="G36" s="7">
        <f t="shared" si="1"/>
        <v>11.25</v>
      </c>
      <c r="H36" s="8">
        <f>IF(D36="","",VLOOKUP(D36,'MET Levels'!$I$2:$J$19,2,FALSE)*0.0175*$H$6*E36)</f>
        <v>590.62500000000011</v>
      </c>
      <c r="I36" s="67"/>
      <c r="J36" s="68"/>
      <c r="K36" s="69"/>
    </row>
    <row r="37" spans="1:11" ht="29.25" customHeight="1" thickTop="1" thickBot="1">
      <c r="A37" s="86"/>
      <c r="B37" s="9">
        <f t="shared" si="2"/>
        <v>43766</v>
      </c>
      <c r="C37" s="6" t="str">
        <f t="shared" si="0"/>
        <v>Monday</v>
      </c>
      <c r="D37" s="31" t="s">
        <v>84</v>
      </c>
      <c r="E37" s="7">
        <v>55</v>
      </c>
      <c r="F37" s="8">
        <v>5</v>
      </c>
      <c r="G37" s="7">
        <f t="shared" si="1"/>
        <v>11</v>
      </c>
      <c r="H37" s="8">
        <f>IF(D37="","",VLOOKUP(D37,'MET Levels'!$I$2:$J$19,2,FALSE)*0.0175*$H$6*E37)</f>
        <v>794.0625</v>
      </c>
      <c r="I37" s="67"/>
      <c r="J37" s="68"/>
      <c r="K37" s="69"/>
    </row>
    <row r="38" spans="1:11" ht="29.25" customHeight="1" thickTop="1" thickBot="1">
      <c r="A38" s="86"/>
      <c r="B38" s="9">
        <f t="shared" si="2"/>
        <v>43767</v>
      </c>
      <c r="C38" s="6" t="str">
        <f t="shared" si="0"/>
        <v>Tuesday</v>
      </c>
      <c r="D38" s="31" t="s">
        <v>85</v>
      </c>
      <c r="E38" s="7">
        <v>15</v>
      </c>
      <c r="F38" s="8">
        <v>4</v>
      </c>
      <c r="G38" s="7">
        <f t="shared" si="1"/>
        <v>3.75</v>
      </c>
      <c r="H38" s="8">
        <f>IF(D38="","",VLOOKUP(D38,'MET Levels'!$I$2:$J$19,2,FALSE)*0.0175*$H$6*E38)</f>
        <v>226.40625000000003</v>
      </c>
      <c r="I38" s="67"/>
      <c r="J38" s="68"/>
      <c r="K38" s="69"/>
    </row>
    <row r="39" spans="1:11" ht="29.25" customHeight="1" thickTop="1" thickBot="1">
      <c r="A39" s="86"/>
      <c r="B39" s="9">
        <f t="shared" si="2"/>
        <v>43768</v>
      </c>
      <c r="C39" s="6" t="str">
        <f t="shared" si="0"/>
        <v>Wednesday</v>
      </c>
      <c r="D39" s="31" t="s">
        <v>86</v>
      </c>
      <c r="E39" s="7">
        <v>25</v>
      </c>
      <c r="F39" s="8">
        <v>3</v>
      </c>
      <c r="G39" s="7">
        <f t="shared" si="1"/>
        <v>8.3333333333333339</v>
      </c>
      <c r="H39" s="8">
        <f>IF(D39="","",VLOOKUP(D39,'MET Levels'!$I$2:$J$19,2,FALSE)*0.0175*$H$6*E39)</f>
        <v>410.15625000000011</v>
      </c>
      <c r="I39" s="67"/>
      <c r="J39" s="68"/>
      <c r="K39" s="69"/>
    </row>
    <row r="40" spans="1:11" ht="29.25" customHeight="1" thickTop="1" thickBot="1">
      <c r="A40" s="86"/>
      <c r="B40" s="9">
        <f t="shared" si="2"/>
        <v>43769</v>
      </c>
      <c r="C40" s="6" t="str">
        <f t="shared" si="0"/>
        <v>Thursday</v>
      </c>
      <c r="D40" s="31" t="s">
        <v>87</v>
      </c>
      <c r="E40" s="7">
        <v>35</v>
      </c>
      <c r="F40" s="8">
        <v>2</v>
      </c>
      <c r="G40" s="7">
        <f t="shared" si="1"/>
        <v>17.5</v>
      </c>
      <c r="H40" s="8">
        <f>IF(D40="","",VLOOKUP(D40,'MET Levels'!$I$2:$J$19,2,FALSE)*0.0175*$H$6*E40)</f>
        <v>620.15625</v>
      </c>
      <c r="I40" s="67"/>
      <c r="J40" s="68"/>
      <c r="K40" s="69"/>
    </row>
    <row r="41" spans="1:11" ht="16.5" customHeight="1" thickTop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</row>
  </sheetData>
  <mergeCells count="45">
    <mergeCell ref="A1:K1"/>
    <mergeCell ref="I39:J39"/>
    <mergeCell ref="I40:J40"/>
    <mergeCell ref="A2:A40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24:J24"/>
    <mergeCell ref="B2:B3"/>
    <mergeCell ref="C2:J2"/>
    <mergeCell ref="A41:K41"/>
    <mergeCell ref="I9:J9"/>
    <mergeCell ref="B8:J8"/>
    <mergeCell ref="I10:J10"/>
    <mergeCell ref="I11:J11"/>
    <mergeCell ref="I12:J12"/>
    <mergeCell ref="I13:J13"/>
    <mergeCell ref="I25:J25"/>
    <mergeCell ref="I26:J26"/>
    <mergeCell ref="I15:J15"/>
    <mergeCell ref="I16:J16"/>
    <mergeCell ref="I14:J14"/>
    <mergeCell ref="I21:J21"/>
    <mergeCell ref="I20:J20"/>
    <mergeCell ref="I19:J19"/>
    <mergeCell ref="I18:J18"/>
    <mergeCell ref="I17:J17"/>
    <mergeCell ref="K2:K40"/>
    <mergeCell ref="B4:J4"/>
    <mergeCell ref="J5:J6"/>
    <mergeCell ref="C6:E6"/>
    <mergeCell ref="I38:J38"/>
    <mergeCell ref="I37:J37"/>
    <mergeCell ref="I36:J36"/>
    <mergeCell ref="I23:J23"/>
    <mergeCell ref="I22:J22"/>
    <mergeCell ref="C5:F5"/>
    <mergeCell ref="C3:J3"/>
    <mergeCell ref="E7:F7"/>
  </mergeCells>
  <phoneticPr fontId="1" type="noConversion"/>
  <dataValidations disablePrompts="1" count="5">
    <dataValidation type="list" allowBlank="1" showInputMessage="1" showErrorMessage="1" sqref="D10:D40">
      <formula1>'MET Levels'!I2:I13</formula1>
    </dataValidation>
    <dataValidation type="list" allowBlank="1" showInputMessage="1" showErrorMessage="1" sqref="J7">
      <formula1>"Male, Female"</formula1>
    </dataValidation>
    <dataValidation type="list" allowBlank="1" showInputMessage="1" showErrorMessage="1" sqref="I6">
      <formula1>"KG,LB"</formula1>
    </dataValidation>
    <dataValidation type="list" allowBlank="1" showInputMessage="1" showErrorMessage="1" sqref="I5">
      <formula1>"Centimeter, Feet"</formula1>
    </dataValidation>
    <dataValidation type="list" allowBlank="1" showInputMessage="1" showErrorMessage="1" sqref="C6">
      <formula1>"Select, Weight Loss, marathon, Fitness, Diabities, Other"</formula1>
    </dataValidation>
  </dataValidations>
  <printOptions horizontalCentered="1" verticalCentered="1"/>
  <pageMargins left="0.11811023622047245" right="0.11811023622047245" top="0.11811023622047245" bottom="0.11811023622047245" header="0.11811023622047245" footer="0.11811023622047245"/>
  <pageSetup scale="72" fitToHeight="0" orientation="portrait" r:id="rId1"/>
  <headerFooter>
    <oddFooter>Prepared by ExcelDataPro;Fahim &amp;D&amp;RPage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topLeftCell="A33" workbookViewId="0">
      <selection activeCell="M43" sqref="M43"/>
    </sheetView>
  </sheetViews>
  <sheetFormatPr defaultColWidth="9.140625" defaultRowHeight="12.75"/>
  <cols>
    <col min="1" max="1" width="3.140625" style="2" customWidth="1"/>
    <col min="2" max="2" width="14.85546875" style="2" customWidth="1"/>
    <col min="3" max="3" width="12.28515625" style="2" bestFit="1" customWidth="1"/>
    <col min="4" max="4" width="37.42578125" style="2" customWidth="1"/>
    <col min="5" max="5" width="12.140625" style="2" bestFit="1" customWidth="1"/>
    <col min="6" max="6" width="11.7109375" style="2" bestFit="1" customWidth="1"/>
    <col min="7" max="7" width="13.140625" style="2" bestFit="1" customWidth="1"/>
    <col min="8" max="8" width="13.42578125" style="2" customWidth="1"/>
    <col min="9" max="9" width="13.42578125" style="2" bestFit="1" customWidth="1"/>
    <col min="10" max="10" width="18.5703125" style="2" customWidth="1"/>
    <col min="11" max="11" width="3.140625" style="2" customWidth="1"/>
    <col min="12" max="16384" width="9.140625" style="2"/>
  </cols>
  <sheetData>
    <row r="1" spans="1:14" s="1" customFormat="1" ht="16.5" customHeight="1" thickBo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4" s="1" customFormat="1" ht="39" customHeight="1" thickTop="1" thickBot="1">
      <c r="A2" s="86"/>
      <c r="B2" s="87"/>
      <c r="C2" s="89" t="s">
        <v>1</v>
      </c>
      <c r="D2" s="90"/>
      <c r="E2" s="90"/>
      <c r="F2" s="90"/>
      <c r="G2" s="90"/>
      <c r="H2" s="90"/>
      <c r="I2" s="90"/>
      <c r="J2" s="91"/>
      <c r="K2" s="69"/>
    </row>
    <row r="3" spans="1:14" s="1" customFormat="1" ht="37.5" customHeight="1" thickTop="1" thickBot="1">
      <c r="A3" s="86"/>
      <c r="B3" s="161"/>
      <c r="C3" s="162" t="s">
        <v>10</v>
      </c>
      <c r="D3" s="163"/>
      <c r="E3" s="163"/>
      <c r="F3" s="163"/>
      <c r="G3" s="163"/>
      <c r="H3" s="163"/>
      <c r="I3" s="163"/>
      <c r="J3" s="164"/>
      <c r="K3" s="69"/>
    </row>
    <row r="4" spans="1:14" s="1" customFormat="1" ht="27" thickTop="1" thickBot="1">
      <c r="A4" s="86"/>
      <c r="B4" s="182" t="s">
        <v>3</v>
      </c>
      <c r="C4" s="183"/>
      <c r="D4" s="183"/>
      <c r="E4" s="183"/>
      <c r="F4" s="183"/>
      <c r="G4" s="183"/>
      <c r="H4" s="183"/>
      <c r="I4" s="183"/>
      <c r="J4" s="184"/>
      <c r="K4" s="86"/>
    </row>
    <row r="5" spans="1:14" s="1" customFormat="1" ht="20.25" customHeight="1" thickTop="1" thickBot="1">
      <c r="A5" s="86"/>
      <c r="B5" s="185" t="s">
        <v>4</v>
      </c>
      <c r="C5" s="167"/>
      <c r="D5" s="167"/>
      <c r="E5" s="167"/>
      <c r="F5" s="167"/>
      <c r="G5" s="166" t="s">
        <v>8</v>
      </c>
      <c r="H5" s="168"/>
      <c r="I5" s="168" t="s">
        <v>9</v>
      </c>
      <c r="J5" s="186"/>
      <c r="K5" s="86"/>
    </row>
    <row r="6" spans="1:14" s="1" customFormat="1" ht="20.25" customHeight="1" thickTop="1" thickBot="1">
      <c r="A6" s="86"/>
      <c r="B6" s="185" t="s">
        <v>13</v>
      </c>
      <c r="C6" s="167"/>
      <c r="D6" s="167"/>
      <c r="E6" s="167"/>
      <c r="F6" s="169"/>
      <c r="G6" s="170" t="s">
        <v>54</v>
      </c>
      <c r="H6" s="168"/>
      <c r="I6" s="168" t="s">
        <v>6</v>
      </c>
      <c r="J6" s="186"/>
      <c r="K6" s="86"/>
    </row>
    <row r="7" spans="1:14" s="1" customFormat="1" ht="20.25" customHeight="1" thickTop="1" thickBot="1">
      <c r="A7" s="86"/>
      <c r="B7" s="185" t="s">
        <v>11</v>
      </c>
      <c r="C7" s="169"/>
      <c r="D7" s="166" t="s">
        <v>15</v>
      </c>
      <c r="E7" s="167"/>
      <c r="F7" s="167"/>
      <c r="G7" s="170" t="s">
        <v>5</v>
      </c>
      <c r="H7" s="168"/>
      <c r="I7" s="170" t="s">
        <v>2</v>
      </c>
      <c r="J7" s="187"/>
      <c r="K7" s="86"/>
      <c r="N7" s="27"/>
    </row>
    <row r="8" spans="1:14" s="1" customFormat="1" ht="27" thickTop="1" thickBot="1">
      <c r="A8" s="86"/>
      <c r="B8" s="188" t="s">
        <v>18</v>
      </c>
      <c r="C8" s="165"/>
      <c r="D8" s="165"/>
      <c r="E8" s="165"/>
      <c r="F8" s="165"/>
      <c r="G8" s="165"/>
      <c r="H8" s="165"/>
      <c r="I8" s="165"/>
      <c r="J8" s="189"/>
      <c r="K8" s="86"/>
    </row>
    <row r="9" spans="1:14" ht="40.5" thickTop="1" thickBot="1">
      <c r="A9" s="86"/>
      <c r="B9" s="190" t="s">
        <v>0</v>
      </c>
      <c r="C9" s="171" t="s">
        <v>19</v>
      </c>
      <c r="D9" s="171" t="s">
        <v>22</v>
      </c>
      <c r="E9" s="172" t="s">
        <v>80</v>
      </c>
      <c r="F9" s="173" t="s">
        <v>81</v>
      </c>
      <c r="G9" s="173" t="s">
        <v>59</v>
      </c>
      <c r="H9" s="173" t="s">
        <v>50</v>
      </c>
      <c r="I9" s="174" t="s">
        <v>20</v>
      </c>
      <c r="J9" s="191"/>
      <c r="K9" s="86"/>
    </row>
    <row r="10" spans="1:14" ht="28.5" customHeight="1" thickTop="1">
      <c r="A10" s="86"/>
      <c r="B10" s="192"/>
      <c r="C10" s="175"/>
      <c r="D10" s="176"/>
      <c r="E10" s="177"/>
      <c r="F10" s="178"/>
      <c r="G10" s="177"/>
      <c r="H10" s="178"/>
      <c r="I10" s="179"/>
      <c r="J10" s="193"/>
      <c r="K10" s="86"/>
    </row>
    <row r="11" spans="1:14" ht="28.5" customHeight="1">
      <c r="A11" s="86"/>
      <c r="B11" s="194"/>
      <c r="C11" s="180"/>
      <c r="D11" s="181"/>
      <c r="E11" s="121"/>
      <c r="F11" s="122"/>
      <c r="G11" s="121"/>
      <c r="H11" s="122"/>
      <c r="I11" s="124"/>
      <c r="J11" s="195"/>
      <c r="K11" s="86"/>
    </row>
    <row r="12" spans="1:14" ht="28.5" customHeight="1">
      <c r="A12" s="86"/>
      <c r="B12" s="194"/>
      <c r="C12" s="180"/>
      <c r="D12" s="181"/>
      <c r="E12" s="121"/>
      <c r="F12" s="122"/>
      <c r="G12" s="121"/>
      <c r="H12" s="122"/>
      <c r="I12" s="124"/>
      <c r="J12" s="195"/>
      <c r="K12" s="86"/>
    </row>
    <row r="13" spans="1:14" ht="28.5" customHeight="1">
      <c r="A13" s="86"/>
      <c r="B13" s="194"/>
      <c r="C13" s="180"/>
      <c r="D13" s="181"/>
      <c r="E13" s="121"/>
      <c r="F13" s="122"/>
      <c r="G13" s="121"/>
      <c r="H13" s="122"/>
      <c r="I13" s="124"/>
      <c r="J13" s="195"/>
      <c r="K13" s="86"/>
    </row>
    <row r="14" spans="1:14" ht="28.5" customHeight="1">
      <c r="A14" s="86"/>
      <c r="B14" s="194"/>
      <c r="C14" s="180"/>
      <c r="D14" s="181"/>
      <c r="E14" s="121"/>
      <c r="F14" s="122"/>
      <c r="G14" s="121"/>
      <c r="H14" s="122"/>
      <c r="I14" s="124"/>
      <c r="J14" s="195"/>
      <c r="K14" s="86"/>
    </row>
    <row r="15" spans="1:14" ht="28.5" customHeight="1">
      <c r="A15" s="86"/>
      <c r="B15" s="194"/>
      <c r="C15" s="180"/>
      <c r="D15" s="181"/>
      <c r="E15" s="121"/>
      <c r="F15" s="122"/>
      <c r="G15" s="121"/>
      <c r="H15" s="122"/>
      <c r="I15" s="124"/>
      <c r="J15" s="195"/>
      <c r="K15" s="86"/>
    </row>
    <row r="16" spans="1:14" ht="28.5" customHeight="1">
      <c r="A16" s="86"/>
      <c r="B16" s="194"/>
      <c r="C16" s="180"/>
      <c r="D16" s="181"/>
      <c r="E16" s="121"/>
      <c r="F16" s="122"/>
      <c r="G16" s="121"/>
      <c r="H16" s="122"/>
      <c r="I16" s="124"/>
      <c r="J16" s="195"/>
      <c r="K16" s="86"/>
    </row>
    <row r="17" spans="1:11" ht="28.5" customHeight="1">
      <c r="A17" s="86"/>
      <c r="B17" s="194"/>
      <c r="C17" s="180"/>
      <c r="D17" s="181"/>
      <c r="E17" s="121"/>
      <c r="F17" s="122"/>
      <c r="G17" s="121"/>
      <c r="H17" s="122"/>
      <c r="I17" s="124"/>
      <c r="J17" s="195"/>
      <c r="K17" s="86"/>
    </row>
    <row r="18" spans="1:11" ht="28.5" customHeight="1">
      <c r="A18" s="86"/>
      <c r="B18" s="194"/>
      <c r="C18" s="180"/>
      <c r="D18" s="181"/>
      <c r="E18" s="121"/>
      <c r="F18" s="122"/>
      <c r="G18" s="121"/>
      <c r="H18" s="122"/>
      <c r="I18" s="124"/>
      <c r="J18" s="195"/>
      <c r="K18" s="86"/>
    </row>
    <row r="19" spans="1:11" ht="28.5" customHeight="1">
      <c r="A19" s="86"/>
      <c r="B19" s="194"/>
      <c r="C19" s="180"/>
      <c r="D19" s="181"/>
      <c r="E19" s="121"/>
      <c r="F19" s="122"/>
      <c r="G19" s="121"/>
      <c r="H19" s="122"/>
      <c r="I19" s="124"/>
      <c r="J19" s="195"/>
      <c r="K19" s="86"/>
    </row>
    <row r="20" spans="1:11" ht="28.5" customHeight="1">
      <c r="A20" s="86"/>
      <c r="B20" s="194"/>
      <c r="C20" s="180"/>
      <c r="D20" s="181"/>
      <c r="E20" s="121"/>
      <c r="F20" s="122"/>
      <c r="G20" s="121"/>
      <c r="H20" s="122"/>
      <c r="I20" s="124"/>
      <c r="J20" s="195"/>
      <c r="K20" s="86"/>
    </row>
    <row r="21" spans="1:11" ht="28.5" customHeight="1">
      <c r="A21" s="86"/>
      <c r="B21" s="194"/>
      <c r="C21" s="180"/>
      <c r="D21" s="181"/>
      <c r="E21" s="121"/>
      <c r="F21" s="122"/>
      <c r="G21" s="121"/>
      <c r="H21" s="122"/>
      <c r="I21" s="124"/>
      <c r="J21" s="195"/>
      <c r="K21" s="86"/>
    </row>
    <row r="22" spans="1:11" ht="28.5" customHeight="1">
      <c r="A22" s="86"/>
      <c r="B22" s="194"/>
      <c r="C22" s="180"/>
      <c r="D22" s="181"/>
      <c r="E22" s="121"/>
      <c r="F22" s="122"/>
      <c r="G22" s="121"/>
      <c r="H22" s="122"/>
      <c r="I22" s="124"/>
      <c r="J22" s="195"/>
      <c r="K22" s="86"/>
    </row>
    <row r="23" spans="1:11" ht="28.5" customHeight="1">
      <c r="A23" s="86"/>
      <c r="B23" s="194"/>
      <c r="C23" s="180"/>
      <c r="D23" s="181"/>
      <c r="E23" s="121"/>
      <c r="F23" s="122"/>
      <c r="G23" s="121"/>
      <c r="H23" s="122"/>
      <c r="I23" s="124"/>
      <c r="J23" s="195"/>
      <c r="K23" s="86"/>
    </row>
    <row r="24" spans="1:11" ht="28.5" customHeight="1">
      <c r="A24" s="86"/>
      <c r="B24" s="194"/>
      <c r="C24" s="180"/>
      <c r="D24" s="181"/>
      <c r="E24" s="121"/>
      <c r="F24" s="122"/>
      <c r="G24" s="121"/>
      <c r="H24" s="122"/>
      <c r="I24" s="124"/>
      <c r="J24" s="195"/>
      <c r="K24" s="86"/>
    </row>
    <row r="25" spans="1:11" ht="28.5" customHeight="1">
      <c r="A25" s="86"/>
      <c r="B25" s="194"/>
      <c r="C25" s="180"/>
      <c r="D25" s="181"/>
      <c r="E25" s="121"/>
      <c r="F25" s="122"/>
      <c r="G25" s="121"/>
      <c r="H25" s="122"/>
      <c r="I25" s="124"/>
      <c r="J25" s="195"/>
      <c r="K25" s="86"/>
    </row>
    <row r="26" spans="1:11" ht="28.5" customHeight="1">
      <c r="A26" s="86"/>
      <c r="B26" s="194"/>
      <c r="C26" s="180"/>
      <c r="D26" s="181"/>
      <c r="E26" s="121"/>
      <c r="F26" s="122"/>
      <c r="G26" s="121"/>
      <c r="H26" s="122"/>
      <c r="I26" s="124"/>
      <c r="J26" s="195"/>
      <c r="K26" s="86"/>
    </row>
    <row r="27" spans="1:11" ht="28.5" customHeight="1">
      <c r="A27" s="86"/>
      <c r="B27" s="194"/>
      <c r="C27" s="180"/>
      <c r="D27" s="181"/>
      <c r="E27" s="121"/>
      <c r="F27" s="122"/>
      <c r="G27" s="121"/>
      <c r="H27" s="122"/>
      <c r="I27" s="124"/>
      <c r="J27" s="195"/>
      <c r="K27" s="86"/>
    </row>
    <row r="28" spans="1:11" ht="28.5" customHeight="1">
      <c r="A28" s="86"/>
      <c r="B28" s="194"/>
      <c r="C28" s="180"/>
      <c r="D28" s="181"/>
      <c r="E28" s="121"/>
      <c r="F28" s="122"/>
      <c r="G28" s="121"/>
      <c r="H28" s="122"/>
      <c r="I28" s="124"/>
      <c r="J28" s="195"/>
      <c r="K28" s="86"/>
    </row>
    <row r="29" spans="1:11" ht="28.5" customHeight="1">
      <c r="A29" s="86"/>
      <c r="B29" s="194"/>
      <c r="C29" s="180"/>
      <c r="D29" s="181"/>
      <c r="E29" s="121"/>
      <c r="F29" s="122"/>
      <c r="G29" s="121"/>
      <c r="H29" s="122"/>
      <c r="I29" s="124"/>
      <c r="J29" s="195"/>
      <c r="K29" s="86"/>
    </row>
    <row r="30" spans="1:11" ht="28.5" customHeight="1">
      <c r="A30" s="86"/>
      <c r="B30" s="194"/>
      <c r="C30" s="180"/>
      <c r="D30" s="181"/>
      <c r="E30" s="121"/>
      <c r="F30" s="122"/>
      <c r="G30" s="121"/>
      <c r="H30" s="122"/>
      <c r="I30" s="124"/>
      <c r="J30" s="195"/>
      <c r="K30" s="86"/>
    </row>
    <row r="31" spans="1:11" ht="28.5" customHeight="1">
      <c r="A31" s="86"/>
      <c r="B31" s="194"/>
      <c r="C31" s="180"/>
      <c r="D31" s="181"/>
      <c r="E31" s="121"/>
      <c r="F31" s="122"/>
      <c r="G31" s="121"/>
      <c r="H31" s="122"/>
      <c r="I31" s="124"/>
      <c r="J31" s="195"/>
      <c r="K31" s="86"/>
    </row>
    <row r="32" spans="1:11" ht="28.5" customHeight="1">
      <c r="A32" s="86"/>
      <c r="B32" s="194"/>
      <c r="C32" s="180"/>
      <c r="D32" s="181"/>
      <c r="E32" s="121"/>
      <c r="F32" s="122"/>
      <c r="G32" s="121"/>
      <c r="H32" s="122"/>
      <c r="I32" s="124"/>
      <c r="J32" s="195"/>
      <c r="K32" s="86"/>
    </row>
    <row r="33" spans="1:11" ht="28.5" customHeight="1">
      <c r="A33" s="86"/>
      <c r="B33" s="194"/>
      <c r="C33" s="180"/>
      <c r="D33" s="181"/>
      <c r="E33" s="121"/>
      <c r="F33" s="122"/>
      <c r="G33" s="121"/>
      <c r="H33" s="122"/>
      <c r="I33" s="124"/>
      <c r="J33" s="195"/>
      <c r="K33" s="86"/>
    </row>
    <row r="34" spans="1:11" ht="28.5" customHeight="1">
      <c r="A34" s="86"/>
      <c r="B34" s="194"/>
      <c r="C34" s="180"/>
      <c r="D34" s="181"/>
      <c r="E34" s="121"/>
      <c r="F34" s="122"/>
      <c r="G34" s="121"/>
      <c r="H34" s="122"/>
      <c r="I34" s="124"/>
      <c r="J34" s="195"/>
      <c r="K34" s="86"/>
    </row>
    <row r="35" spans="1:11" ht="28.5" customHeight="1">
      <c r="A35" s="86"/>
      <c r="B35" s="194"/>
      <c r="C35" s="180"/>
      <c r="D35" s="181"/>
      <c r="E35" s="121"/>
      <c r="F35" s="122"/>
      <c r="G35" s="121"/>
      <c r="H35" s="122"/>
      <c r="I35" s="124"/>
      <c r="J35" s="195"/>
      <c r="K35" s="86"/>
    </row>
    <row r="36" spans="1:11" ht="28.5" customHeight="1">
      <c r="A36" s="86"/>
      <c r="B36" s="194"/>
      <c r="C36" s="180"/>
      <c r="D36" s="181"/>
      <c r="E36" s="121"/>
      <c r="F36" s="122"/>
      <c r="G36" s="121"/>
      <c r="H36" s="122"/>
      <c r="I36" s="124"/>
      <c r="J36" s="195"/>
      <c r="K36" s="86"/>
    </row>
    <row r="37" spans="1:11" ht="28.5" customHeight="1">
      <c r="A37" s="86"/>
      <c r="B37" s="194"/>
      <c r="C37" s="180"/>
      <c r="D37" s="181"/>
      <c r="E37" s="121"/>
      <c r="F37" s="122"/>
      <c r="G37" s="121"/>
      <c r="H37" s="122"/>
      <c r="I37" s="124"/>
      <c r="J37" s="195"/>
      <c r="K37" s="86"/>
    </row>
    <row r="38" spans="1:11" ht="28.5" customHeight="1">
      <c r="A38" s="86"/>
      <c r="B38" s="194"/>
      <c r="C38" s="180"/>
      <c r="D38" s="181"/>
      <c r="E38" s="121"/>
      <c r="F38" s="122"/>
      <c r="G38" s="121"/>
      <c r="H38" s="122"/>
      <c r="I38" s="124"/>
      <c r="J38" s="195"/>
      <c r="K38" s="86"/>
    </row>
    <row r="39" spans="1:11" ht="28.5" customHeight="1">
      <c r="A39" s="86"/>
      <c r="B39" s="194"/>
      <c r="C39" s="180"/>
      <c r="D39" s="181"/>
      <c r="E39" s="121"/>
      <c r="F39" s="122"/>
      <c r="G39" s="121"/>
      <c r="H39" s="122"/>
      <c r="I39" s="124"/>
      <c r="J39" s="195"/>
      <c r="K39" s="86"/>
    </row>
    <row r="40" spans="1:11" ht="28.5" customHeight="1" thickBot="1">
      <c r="A40" s="86"/>
      <c r="B40" s="196"/>
      <c r="C40" s="197"/>
      <c r="D40" s="198"/>
      <c r="E40" s="199"/>
      <c r="F40" s="200"/>
      <c r="G40" s="199"/>
      <c r="H40" s="200"/>
      <c r="I40" s="201"/>
      <c r="J40" s="202"/>
      <c r="K40" s="86"/>
    </row>
    <row r="41" spans="1:11" ht="16.5" customHeight="1" thickTop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</row>
  </sheetData>
  <mergeCells count="45">
    <mergeCell ref="I12:J12"/>
    <mergeCell ref="A1:K1"/>
    <mergeCell ref="A2:A40"/>
    <mergeCell ref="B2:B3"/>
    <mergeCell ref="C2:J2"/>
    <mergeCell ref="K2:K40"/>
    <mergeCell ref="C3:J3"/>
    <mergeCell ref="B4:J4"/>
    <mergeCell ref="C5:F5"/>
    <mergeCell ref="J5:J6"/>
    <mergeCell ref="C6:E6"/>
    <mergeCell ref="E7:F7"/>
    <mergeCell ref="B8:J8"/>
    <mergeCell ref="I9:J9"/>
    <mergeCell ref="I10:J10"/>
    <mergeCell ref="I11:J11"/>
    <mergeCell ref="I24:J24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36:J36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7:J37"/>
    <mergeCell ref="I38:J38"/>
    <mergeCell ref="I39:J39"/>
    <mergeCell ref="I40:J40"/>
    <mergeCell ref="A41:K41"/>
  </mergeCells>
  <dataValidations count="5">
    <dataValidation type="list" allowBlank="1" showInputMessage="1" showErrorMessage="1" sqref="C6">
      <formula1>"Select, Weight Loss, marathon, Fitness, Diabities, Other"</formula1>
    </dataValidation>
    <dataValidation type="list" allowBlank="1" showInputMessage="1" showErrorMessage="1" sqref="I5">
      <formula1>"Centimeter, Feet"</formula1>
    </dataValidation>
    <dataValidation type="list" allowBlank="1" showInputMessage="1" showErrorMessage="1" sqref="I6">
      <formula1>"KG,LB"</formula1>
    </dataValidation>
    <dataValidation type="list" allowBlank="1" showInputMessage="1" showErrorMessage="1" sqref="J7">
      <formula1>"Male, Female"</formula1>
    </dataValidation>
    <dataValidation type="list" allowBlank="1" showInputMessage="1" showErrorMessage="1" sqref="D10:D40">
      <formula1>'MET Levels'!I2:I13</formula1>
    </dataValidation>
  </dataValidations>
  <printOptions horizontalCentered="1" verticalCentered="1"/>
  <pageMargins left="0.11811023622047245" right="0.11811023622047245" top="0.11811023622047245" bottom="0.11811023622047245" header="0.11811023622047245" footer="0.11811023622047245"/>
  <pageSetup scale="73" fitToHeight="0" orientation="portrait" r:id="rId1"/>
  <headerFooter>
    <oddFooter>Prepared by ExcelDataPro;Fahim &amp;D&amp;RPage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topLeftCell="A25" workbookViewId="0">
      <selection activeCell="M43" sqref="M43"/>
    </sheetView>
  </sheetViews>
  <sheetFormatPr defaultRowHeight="15"/>
  <cols>
    <col min="1" max="1" width="3.140625" customWidth="1"/>
    <col min="2" max="2" width="14.85546875" customWidth="1"/>
    <col min="3" max="3" width="12.140625" hidden="1" customWidth="1"/>
    <col min="4" max="4" width="27.140625" bestFit="1" customWidth="1"/>
    <col min="5" max="5" width="11.85546875" customWidth="1"/>
    <col min="6" max="6" width="11.7109375" bestFit="1" customWidth="1"/>
    <col min="7" max="7" width="12.5703125" bestFit="1" customWidth="1"/>
    <col min="8" max="8" width="19.140625" bestFit="1" customWidth="1"/>
    <col min="9" max="9" width="3.140625" customWidth="1"/>
  </cols>
  <sheetData>
    <row r="1" spans="1:13" ht="16.5" customHeight="1" thickBot="1">
      <c r="A1" s="54"/>
      <c r="B1" s="54"/>
      <c r="C1" s="54"/>
      <c r="D1" s="54"/>
      <c r="E1" s="54"/>
      <c r="F1" s="54"/>
      <c r="G1" s="54"/>
      <c r="H1" s="54"/>
      <c r="I1" s="54"/>
    </row>
    <row r="2" spans="1:13" ht="40.5" thickTop="1" thickBot="1">
      <c r="A2" s="54"/>
      <c r="B2" s="28" t="s">
        <v>0</v>
      </c>
      <c r="C2" s="29"/>
      <c r="D2" s="28" t="s">
        <v>22</v>
      </c>
      <c r="E2" s="65" t="s">
        <v>80</v>
      </c>
      <c r="F2" s="25" t="s">
        <v>81</v>
      </c>
      <c r="G2" s="66" t="s">
        <v>59</v>
      </c>
      <c r="H2" s="25" t="s">
        <v>79</v>
      </c>
      <c r="I2" s="54"/>
    </row>
    <row r="3" spans="1:13" ht="17.25" thickTop="1" thickBot="1">
      <c r="A3" s="54"/>
      <c r="B3" s="5">
        <v>43739</v>
      </c>
      <c r="C3" s="6" t="s">
        <v>63</v>
      </c>
      <c r="D3" s="31" t="s">
        <v>53</v>
      </c>
      <c r="E3" s="7">
        <v>30</v>
      </c>
      <c r="F3" s="8">
        <v>3</v>
      </c>
      <c r="G3" s="7">
        <v>10</v>
      </c>
      <c r="H3" s="10">
        <v>315.00000000000006</v>
      </c>
      <c r="I3" s="54"/>
    </row>
    <row r="4" spans="1:13" ht="17.25" thickTop="1" thickBot="1">
      <c r="A4" s="54"/>
      <c r="B4" s="9">
        <v>43740</v>
      </c>
      <c r="C4" s="6" t="s">
        <v>64</v>
      </c>
      <c r="D4" s="31" t="s">
        <v>83</v>
      </c>
      <c r="E4" s="7">
        <v>45</v>
      </c>
      <c r="F4" s="8">
        <v>5</v>
      </c>
      <c r="G4" s="7">
        <v>9</v>
      </c>
      <c r="H4" s="10">
        <v>531.56250000000011</v>
      </c>
      <c r="I4" s="54"/>
    </row>
    <row r="5" spans="1:13" ht="17.25" thickTop="1" thickBot="1">
      <c r="A5" s="54"/>
      <c r="B5" s="9">
        <v>43741</v>
      </c>
      <c r="C5" s="6" t="s">
        <v>65</v>
      </c>
      <c r="D5" s="31" t="s">
        <v>77</v>
      </c>
      <c r="E5" s="7">
        <v>60</v>
      </c>
      <c r="F5" s="8">
        <v>3</v>
      </c>
      <c r="G5" s="7">
        <v>20</v>
      </c>
      <c r="H5" s="10">
        <v>787.50000000000011</v>
      </c>
      <c r="I5" s="54"/>
    </row>
    <row r="6" spans="1:13" ht="17.25" thickTop="1" thickBot="1">
      <c r="A6" s="54"/>
      <c r="B6" s="9">
        <v>43742</v>
      </c>
      <c r="C6" s="6" t="s">
        <v>66</v>
      </c>
      <c r="D6" s="31" t="s">
        <v>84</v>
      </c>
      <c r="E6" s="7">
        <v>15</v>
      </c>
      <c r="F6" s="8">
        <v>5</v>
      </c>
      <c r="G6" s="7">
        <v>3</v>
      </c>
      <c r="H6" s="10">
        <v>216.5625</v>
      </c>
      <c r="I6" s="54"/>
    </row>
    <row r="7" spans="1:13" ht="17.25" thickTop="1" thickBot="1">
      <c r="A7" s="54"/>
      <c r="B7" s="9">
        <v>43743</v>
      </c>
      <c r="C7" s="6" t="s">
        <v>67</v>
      </c>
      <c r="D7" s="31" t="s">
        <v>85</v>
      </c>
      <c r="E7" s="7">
        <v>25</v>
      </c>
      <c r="F7" s="8">
        <v>4</v>
      </c>
      <c r="G7" s="7">
        <v>6.25</v>
      </c>
      <c r="H7" s="10">
        <v>377.34375000000006</v>
      </c>
      <c r="I7" s="54"/>
    </row>
    <row r="8" spans="1:13" ht="17.25" thickTop="1" thickBot="1">
      <c r="A8" s="54"/>
      <c r="B8" s="9">
        <v>43744</v>
      </c>
      <c r="C8" s="6" t="s">
        <v>68</v>
      </c>
      <c r="D8" s="31" t="s">
        <v>86</v>
      </c>
      <c r="E8" s="7">
        <v>65</v>
      </c>
      <c r="F8" s="8">
        <v>3</v>
      </c>
      <c r="G8" s="7">
        <v>21.666666666666668</v>
      </c>
      <c r="H8" s="10">
        <v>1066.4062500000002</v>
      </c>
      <c r="I8" s="54"/>
    </row>
    <row r="9" spans="1:13" ht="17.25" thickTop="1" thickBot="1">
      <c r="A9" s="54"/>
      <c r="B9" s="9">
        <v>43745</v>
      </c>
      <c r="C9" s="6" t="s">
        <v>69</v>
      </c>
      <c r="D9" s="31" t="s">
        <v>87</v>
      </c>
      <c r="E9" s="7">
        <v>45</v>
      </c>
      <c r="F9" s="8">
        <v>2</v>
      </c>
      <c r="G9" s="7">
        <v>22.5</v>
      </c>
      <c r="H9" s="10">
        <v>797.34375</v>
      </c>
      <c r="I9" s="54"/>
    </row>
    <row r="10" spans="1:13" ht="17.25" thickTop="1" thickBot="1">
      <c r="A10" s="54"/>
      <c r="B10" s="57"/>
      <c r="C10" s="58"/>
      <c r="D10" s="60"/>
      <c r="E10" s="61"/>
      <c r="F10" s="62"/>
      <c r="G10" s="61"/>
      <c r="H10" s="63"/>
      <c r="I10" s="54"/>
    </row>
    <row r="11" spans="1:13" ht="21" thickTop="1" thickBot="1">
      <c r="A11" s="54"/>
      <c r="B11" s="54"/>
      <c r="D11" s="94" t="s">
        <v>71</v>
      </c>
      <c r="E11" s="94"/>
      <c r="F11" s="94"/>
      <c r="G11" s="94"/>
      <c r="H11" s="59"/>
      <c r="I11" s="54"/>
    </row>
    <row r="12" spans="1:13" ht="21" thickTop="1" thickBot="1">
      <c r="A12" s="54"/>
      <c r="B12" s="54"/>
      <c r="D12" s="94" t="s">
        <v>27</v>
      </c>
      <c r="E12" s="94"/>
      <c r="F12" s="94" t="s">
        <v>78</v>
      </c>
      <c r="G12" s="94"/>
      <c r="H12" s="55"/>
      <c r="I12" s="54"/>
    </row>
    <row r="13" spans="1:13" ht="18.75" thickTop="1" thickBot="1">
      <c r="A13" s="54"/>
      <c r="B13" s="54"/>
      <c r="D13" s="95" t="s">
        <v>72</v>
      </c>
      <c r="E13" s="95"/>
      <c r="F13" s="93">
        <f>AVERAGE('Monthly Running Log'!H10:H40)</f>
        <v>581.52217741935488</v>
      </c>
      <c r="G13" s="93"/>
      <c r="H13" s="55"/>
      <c r="I13" s="54"/>
    </row>
    <row r="14" spans="1:13" ht="18.75" thickTop="1" thickBot="1">
      <c r="A14" s="54"/>
      <c r="B14" s="54"/>
      <c r="D14" s="95" t="s">
        <v>73</v>
      </c>
      <c r="E14" s="95"/>
      <c r="F14" s="93">
        <f>MAX('Monthly Running Log'!H10:H40)</f>
        <v>1299.3750000000002</v>
      </c>
      <c r="G14" s="93"/>
      <c r="H14" s="55"/>
      <c r="I14" s="54"/>
    </row>
    <row r="15" spans="1:13" ht="18.75" thickTop="1" thickBot="1">
      <c r="A15" s="54"/>
      <c r="B15" s="54"/>
      <c r="D15" s="95" t="s">
        <v>74</v>
      </c>
      <c r="E15" s="95"/>
      <c r="F15" s="93">
        <f>MIN('Monthly Running Log'!H10:H40)</f>
        <v>216.5625</v>
      </c>
      <c r="G15" s="93"/>
      <c r="H15" s="55"/>
      <c r="I15" s="54"/>
    </row>
    <row r="16" spans="1:13" ht="18.75" thickTop="1" thickBot="1">
      <c r="A16" s="54"/>
      <c r="B16" s="54"/>
      <c r="D16" s="95" t="s">
        <v>70</v>
      </c>
      <c r="E16" s="95"/>
      <c r="F16" s="93">
        <f>AVERAGE(H3:H9)</f>
        <v>584.53125000000011</v>
      </c>
      <c r="G16" s="93"/>
      <c r="H16" s="55"/>
      <c r="I16" s="54"/>
      <c r="M16" s="56"/>
    </row>
    <row r="17" spans="1:9" ht="18.75" thickTop="1" thickBot="1">
      <c r="A17" s="54"/>
      <c r="B17" s="54"/>
      <c r="D17" s="95" t="s">
        <v>75</v>
      </c>
      <c r="E17" s="95"/>
      <c r="F17" s="93">
        <f>MAX(H3:H9)</f>
        <v>1066.4062500000002</v>
      </c>
      <c r="G17" s="93"/>
      <c r="H17" s="55"/>
      <c r="I17" s="54"/>
    </row>
    <row r="18" spans="1:9" ht="18.75" thickTop="1" thickBot="1">
      <c r="A18" s="54"/>
      <c r="B18" s="54"/>
      <c r="D18" s="95" t="s">
        <v>76</v>
      </c>
      <c r="E18" s="95"/>
      <c r="F18" s="93">
        <f>MIN(H3:H9)</f>
        <v>216.5625</v>
      </c>
      <c r="G18" s="93"/>
      <c r="H18" s="55"/>
      <c r="I18" s="54"/>
    </row>
    <row r="19" spans="1:9" ht="16.5" customHeight="1" thickTop="1">
      <c r="A19" s="54"/>
      <c r="B19" s="54"/>
      <c r="C19" s="54"/>
      <c r="D19" s="54"/>
      <c r="E19" s="54"/>
      <c r="F19" s="55"/>
      <c r="G19" s="55"/>
      <c r="H19" s="55"/>
      <c r="I19" s="54"/>
    </row>
    <row r="20" spans="1:9">
      <c r="A20" s="54"/>
      <c r="B20" s="54"/>
      <c r="C20" s="54"/>
      <c r="D20" s="54"/>
      <c r="E20" s="54"/>
      <c r="F20" s="54"/>
      <c r="G20" s="54"/>
      <c r="H20" s="54"/>
      <c r="I20" s="54"/>
    </row>
    <row r="21" spans="1:9">
      <c r="A21" s="54"/>
      <c r="B21" s="54"/>
      <c r="C21" s="54"/>
      <c r="D21" s="54"/>
      <c r="E21" s="54"/>
      <c r="F21" s="54"/>
      <c r="G21" s="54"/>
      <c r="H21" s="54"/>
      <c r="I21" s="54"/>
    </row>
    <row r="22" spans="1:9">
      <c r="A22" s="54"/>
      <c r="B22" s="54"/>
      <c r="C22" s="54"/>
      <c r="D22" s="54"/>
      <c r="E22" s="54"/>
      <c r="F22" s="54"/>
      <c r="G22" s="54"/>
      <c r="H22" s="54"/>
      <c r="I22" s="54"/>
    </row>
    <row r="23" spans="1:9">
      <c r="A23" s="54"/>
      <c r="B23" s="54"/>
      <c r="C23" s="54"/>
      <c r="D23" s="54"/>
      <c r="E23" s="54"/>
      <c r="F23" s="54"/>
      <c r="G23" s="54"/>
      <c r="H23" s="54"/>
      <c r="I23" s="54"/>
    </row>
    <row r="24" spans="1:9">
      <c r="A24" s="54"/>
      <c r="B24" s="54"/>
      <c r="C24" s="54"/>
      <c r="D24" s="54"/>
      <c r="E24" s="54"/>
      <c r="F24" s="54"/>
      <c r="G24" s="54"/>
      <c r="H24" s="54"/>
      <c r="I24" s="54"/>
    </row>
    <row r="25" spans="1:9">
      <c r="A25" s="54"/>
      <c r="B25" s="54"/>
      <c r="C25" s="54"/>
      <c r="D25" s="54"/>
      <c r="E25" s="54"/>
      <c r="F25" s="54"/>
      <c r="G25" s="54"/>
      <c r="H25" s="54"/>
      <c r="I25" s="54"/>
    </row>
    <row r="26" spans="1:9">
      <c r="A26" s="54"/>
      <c r="B26" s="54"/>
      <c r="C26" s="54"/>
      <c r="D26" s="54"/>
      <c r="E26" s="54"/>
      <c r="F26" s="54"/>
      <c r="G26" s="54"/>
      <c r="H26" s="54"/>
      <c r="I26" s="54"/>
    </row>
    <row r="27" spans="1:9">
      <c r="A27" s="54"/>
      <c r="B27" s="54"/>
      <c r="C27" s="54"/>
      <c r="D27" s="54"/>
      <c r="E27" s="54"/>
      <c r="F27" s="54"/>
      <c r="G27" s="54"/>
      <c r="H27" s="54"/>
      <c r="I27" s="54"/>
    </row>
    <row r="28" spans="1:9">
      <c r="A28" s="54"/>
      <c r="B28" s="54"/>
      <c r="C28" s="54"/>
      <c r="D28" s="54"/>
      <c r="E28" s="54"/>
      <c r="F28" s="54"/>
      <c r="G28" s="54"/>
      <c r="H28" s="54"/>
      <c r="I28" s="54"/>
    </row>
    <row r="29" spans="1:9">
      <c r="A29" s="54"/>
      <c r="B29" s="54"/>
      <c r="C29" s="54"/>
      <c r="D29" s="54"/>
      <c r="E29" s="54"/>
      <c r="F29" s="54"/>
      <c r="G29" s="54"/>
      <c r="H29" s="54"/>
      <c r="I29" s="54"/>
    </row>
    <row r="30" spans="1:9">
      <c r="A30" s="54"/>
      <c r="B30" s="54"/>
      <c r="C30" s="54"/>
      <c r="D30" s="54"/>
      <c r="E30" s="54"/>
      <c r="F30" s="54"/>
      <c r="G30" s="54"/>
      <c r="H30" s="54"/>
      <c r="I30" s="54"/>
    </row>
    <row r="31" spans="1:9">
      <c r="A31" s="54"/>
      <c r="B31" s="54"/>
      <c r="C31" s="54"/>
      <c r="D31" s="54"/>
      <c r="E31" s="54"/>
      <c r="F31" s="54"/>
      <c r="G31" s="54"/>
      <c r="H31" s="54"/>
      <c r="I31" s="54"/>
    </row>
    <row r="32" spans="1:9">
      <c r="A32" s="54"/>
      <c r="B32" s="54"/>
      <c r="C32" s="54"/>
      <c r="D32" s="54"/>
      <c r="E32" s="54"/>
      <c r="F32" s="54"/>
      <c r="G32" s="54"/>
      <c r="H32" s="54"/>
      <c r="I32" s="54"/>
    </row>
    <row r="33" spans="1:9">
      <c r="A33" s="54"/>
      <c r="B33" s="54"/>
      <c r="C33" s="54"/>
      <c r="D33" s="54"/>
      <c r="E33" s="54"/>
      <c r="F33" s="54"/>
      <c r="G33" s="54"/>
      <c r="H33" s="54"/>
      <c r="I33" s="54"/>
    </row>
    <row r="34" spans="1:9">
      <c r="A34" s="54"/>
      <c r="B34" s="54"/>
      <c r="C34" s="54"/>
      <c r="D34" s="54"/>
      <c r="E34" s="54"/>
      <c r="F34" s="54"/>
      <c r="G34" s="54"/>
      <c r="H34" s="54"/>
      <c r="I34" s="54"/>
    </row>
    <row r="35" spans="1:9">
      <c r="A35" s="54"/>
      <c r="B35" s="54"/>
      <c r="C35" s="54"/>
      <c r="D35" s="54"/>
      <c r="E35" s="54"/>
      <c r="F35" s="54"/>
      <c r="G35" s="54"/>
      <c r="H35" s="54"/>
      <c r="I35" s="54"/>
    </row>
    <row r="36" spans="1:9">
      <c r="A36" s="54"/>
      <c r="B36" s="54"/>
      <c r="C36" s="54"/>
      <c r="D36" s="54"/>
      <c r="E36" s="54"/>
      <c r="F36" s="54"/>
      <c r="G36" s="54"/>
      <c r="H36" s="54"/>
      <c r="I36" s="54"/>
    </row>
    <row r="37" spans="1:9" ht="20.25" customHeight="1">
      <c r="A37" s="54"/>
      <c r="B37" s="54"/>
      <c r="C37" s="54"/>
      <c r="D37" s="54"/>
      <c r="E37" s="54"/>
      <c r="F37" s="54"/>
      <c r="G37" s="54"/>
      <c r="H37" s="54"/>
      <c r="I37" s="54"/>
    </row>
    <row r="38" spans="1:9">
      <c r="A38" s="54"/>
      <c r="B38" s="54"/>
      <c r="C38" s="54"/>
      <c r="D38" s="54"/>
      <c r="E38" s="54"/>
      <c r="F38" s="54"/>
      <c r="G38" s="54"/>
      <c r="H38" s="54"/>
      <c r="I38" s="54"/>
    </row>
    <row r="39" spans="1:9">
      <c r="A39" s="54"/>
      <c r="B39" s="54"/>
      <c r="C39" s="54"/>
      <c r="D39" s="54"/>
      <c r="E39" s="54"/>
      <c r="F39" s="54"/>
      <c r="G39" s="54"/>
      <c r="H39" s="54"/>
      <c r="I39" s="54"/>
    </row>
    <row r="40" spans="1:9">
      <c r="A40" s="54"/>
      <c r="B40" s="54"/>
      <c r="C40" s="54"/>
      <c r="D40" s="54"/>
      <c r="E40" s="54"/>
      <c r="F40" s="54"/>
      <c r="G40" s="54"/>
      <c r="H40" s="54"/>
      <c r="I40" s="54"/>
    </row>
    <row r="41" spans="1:9">
      <c r="A41" s="54"/>
      <c r="B41" s="54"/>
      <c r="C41" s="54"/>
      <c r="D41" s="54"/>
      <c r="E41" s="54"/>
      <c r="F41" s="54"/>
      <c r="G41" s="54"/>
      <c r="H41" s="54"/>
      <c r="I41" s="54"/>
    </row>
    <row r="42" spans="1:9">
      <c r="A42" s="54"/>
      <c r="B42" s="54"/>
      <c r="C42" s="54"/>
      <c r="D42" s="54"/>
      <c r="E42" s="54"/>
      <c r="F42" s="54"/>
      <c r="G42" s="54"/>
      <c r="H42" s="54"/>
      <c r="I42" s="54"/>
    </row>
    <row r="43" spans="1:9">
      <c r="A43" s="54"/>
      <c r="B43" s="54"/>
      <c r="C43" s="54"/>
      <c r="D43" s="54"/>
      <c r="E43" s="54"/>
      <c r="F43" s="54"/>
      <c r="G43" s="54"/>
      <c r="H43" s="54"/>
      <c r="I43" s="54"/>
    </row>
    <row r="44" spans="1:9">
      <c r="A44" s="54"/>
      <c r="B44" s="54"/>
      <c r="C44" s="54"/>
      <c r="D44" s="54"/>
      <c r="E44" s="54"/>
      <c r="F44" s="54"/>
      <c r="G44" s="54"/>
      <c r="H44" s="54"/>
      <c r="I44" s="54"/>
    </row>
    <row r="45" spans="1:9">
      <c r="A45" s="54"/>
      <c r="B45" s="54"/>
      <c r="C45" s="54"/>
      <c r="D45" s="54"/>
      <c r="E45" s="54"/>
      <c r="F45" s="54"/>
      <c r="G45" s="54"/>
      <c r="H45" s="54"/>
      <c r="I45" s="54"/>
    </row>
    <row r="46" spans="1:9">
      <c r="A46" s="54"/>
      <c r="B46" s="54"/>
      <c r="C46" s="54"/>
      <c r="D46" s="54"/>
      <c r="E46" s="54"/>
      <c r="F46" s="54"/>
      <c r="G46" s="54"/>
      <c r="H46" s="54"/>
      <c r="I46" s="54"/>
    </row>
    <row r="47" spans="1:9">
      <c r="A47" s="54"/>
      <c r="B47" s="54"/>
      <c r="C47" s="54"/>
      <c r="D47" s="54"/>
      <c r="E47" s="54"/>
      <c r="F47" s="54"/>
      <c r="G47" s="54"/>
      <c r="H47" s="54"/>
      <c r="I47" s="54"/>
    </row>
    <row r="48" spans="1:9">
      <c r="A48" s="54"/>
      <c r="B48" s="54"/>
      <c r="C48" s="54"/>
      <c r="D48" s="54"/>
      <c r="E48" s="54"/>
      <c r="F48" s="54"/>
      <c r="G48" s="54"/>
      <c r="H48" s="54"/>
      <c r="I48" s="54"/>
    </row>
    <row r="49" spans="1:9">
      <c r="A49" s="54"/>
      <c r="B49" s="54"/>
      <c r="C49" s="54"/>
      <c r="D49" s="54"/>
      <c r="E49" s="54"/>
      <c r="F49" s="54"/>
      <c r="G49" s="54"/>
      <c r="H49" s="54"/>
      <c r="I49" s="54"/>
    </row>
    <row r="50" spans="1:9">
      <c r="A50" s="54"/>
      <c r="B50" s="54"/>
      <c r="C50" s="54"/>
      <c r="D50" s="54"/>
      <c r="E50" s="54"/>
      <c r="F50" s="54"/>
      <c r="G50" s="54"/>
      <c r="H50" s="54"/>
      <c r="I50" s="54"/>
    </row>
    <row r="51" spans="1:9">
      <c r="A51" s="54"/>
      <c r="B51" s="54"/>
      <c r="C51" s="54"/>
      <c r="D51" s="54"/>
      <c r="E51" s="54"/>
      <c r="F51" s="54"/>
      <c r="G51" s="54"/>
      <c r="H51" s="54"/>
      <c r="I51" s="54"/>
    </row>
    <row r="52" spans="1:9">
      <c r="A52" s="54"/>
      <c r="B52" s="54"/>
      <c r="C52" s="54"/>
      <c r="D52" s="54"/>
      <c r="E52" s="54"/>
      <c r="F52" s="54"/>
      <c r="G52" s="54"/>
      <c r="H52" s="54"/>
      <c r="I52" s="54"/>
    </row>
    <row r="53" spans="1:9">
      <c r="A53" s="54"/>
      <c r="B53" s="54"/>
      <c r="C53" s="54"/>
      <c r="D53" s="54"/>
      <c r="E53" s="54"/>
      <c r="F53" s="54"/>
      <c r="G53" s="54"/>
      <c r="H53" s="54"/>
      <c r="I53" s="54"/>
    </row>
    <row r="54" spans="1:9">
      <c r="A54" s="54"/>
      <c r="B54" s="54"/>
      <c r="C54" s="54"/>
      <c r="D54" s="54"/>
      <c r="E54" s="54"/>
      <c r="F54" s="54"/>
      <c r="G54" s="54"/>
      <c r="H54" s="54"/>
      <c r="I54" s="54"/>
    </row>
    <row r="55" spans="1:9">
      <c r="A55" s="54"/>
      <c r="B55" s="54"/>
      <c r="C55" s="54"/>
      <c r="D55" s="54"/>
      <c r="E55" s="54"/>
      <c r="F55" s="54"/>
      <c r="G55" s="54"/>
      <c r="H55" s="54"/>
      <c r="I55" s="54"/>
    </row>
    <row r="56" spans="1:9">
      <c r="A56" s="54"/>
      <c r="B56" s="54"/>
      <c r="C56" s="54"/>
      <c r="D56" s="54"/>
      <c r="E56" s="54"/>
      <c r="F56" s="54"/>
      <c r="G56" s="54"/>
      <c r="H56" s="54"/>
      <c r="I56" s="54"/>
    </row>
    <row r="57" spans="1:9" ht="21.75" customHeight="1">
      <c r="A57" s="54"/>
      <c r="B57" s="54"/>
      <c r="C57" s="54"/>
      <c r="D57" s="54"/>
      <c r="E57" s="54"/>
      <c r="F57" s="54"/>
      <c r="G57" s="54"/>
      <c r="H57" s="54"/>
      <c r="I57" s="54"/>
    </row>
  </sheetData>
  <mergeCells count="15">
    <mergeCell ref="D11:G11"/>
    <mergeCell ref="F12:G12"/>
    <mergeCell ref="F13:G13"/>
    <mergeCell ref="F14:G14"/>
    <mergeCell ref="F15:G15"/>
    <mergeCell ref="F18:G18"/>
    <mergeCell ref="D12:E12"/>
    <mergeCell ref="D13:E13"/>
    <mergeCell ref="D14:E14"/>
    <mergeCell ref="D15:E15"/>
    <mergeCell ref="D16:E16"/>
    <mergeCell ref="D17:E17"/>
    <mergeCell ref="D18:E18"/>
    <mergeCell ref="F16:G16"/>
    <mergeCell ref="F17:G17"/>
  </mergeCells>
  <dataValidations count="1">
    <dataValidation type="list" allowBlank="1" showInputMessage="1" showErrorMessage="1" sqref="D3:D10">
      <formula1>'MET Levels'!I2:I13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showGridLines="0" topLeftCell="A10" workbookViewId="0">
      <selection activeCell="N19" sqref="N19"/>
    </sheetView>
  </sheetViews>
  <sheetFormatPr defaultColWidth="9.140625" defaultRowHeight="12.75"/>
  <cols>
    <col min="1" max="1" width="3.140625" style="33" customWidth="1"/>
    <col min="2" max="2" width="13.85546875" style="33" customWidth="1"/>
    <col min="3" max="3" width="17.7109375" style="33" customWidth="1"/>
    <col min="4" max="4" width="31.5703125" style="33" customWidth="1"/>
    <col min="5" max="5" width="12.42578125" style="33" customWidth="1"/>
    <col min="6" max="6" width="11.7109375" style="33" bestFit="1" customWidth="1"/>
    <col min="7" max="7" width="12.85546875" style="33" bestFit="1" customWidth="1"/>
    <col min="8" max="8" width="19.5703125" style="33" bestFit="1" customWidth="1"/>
    <col min="9" max="9" width="14.5703125" style="33" customWidth="1"/>
    <col min="10" max="10" width="16" style="33" customWidth="1"/>
    <col min="11" max="11" width="3.140625" style="33" customWidth="1"/>
    <col min="12" max="16384" width="9.140625" style="33"/>
  </cols>
  <sheetData>
    <row r="1" spans="1:11" s="32" customFormat="1" ht="16.5" customHeight="1" thickBo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s="32" customFormat="1" ht="45.75" customHeight="1" thickBot="1">
      <c r="A2" s="116"/>
      <c r="B2" s="98"/>
      <c r="C2" s="96" t="s">
        <v>1</v>
      </c>
      <c r="D2" s="96"/>
      <c r="E2" s="96"/>
      <c r="F2" s="96"/>
      <c r="G2" s="96"/>
      <c r="H2" s="96"/>
      <c r="I2" s="96"/>
      <c r="J2" s="96"/>
      <c r="K2" s="116"/>
    </row>
    <row r="3" spans="1:11" s="32" customFormat="1" ht="26.25" thickBot="1">
      <c r="A3" s="116"/>
      <c r="B3" s="99"/>
      <c r="C3" s="97" t="s">
        <v>56</v>
      </c>
      <c r="D3" s="97"/>
      <c r="E3" s="97"/>
      <c r="F3" s="97"/>
      <c r="G3" s="97"/>
      <c r="H3" s="97"/>
      <c r="I3" s="97"/>
      <c r="J3" s="97"/>
      <c r="K3" s="116"/>
    </row>
    <row r="4" spans="1:11" s="32" customFormat="1" ht="26.25" thickBot="1">
      <c r="A4" s="116"/>
      <c r="B4" s="117" t="s">
        <v>3</v>
      </c>
      <c r="C4" s="117"/>
      <c r="D4" s="117"/>
      <c r="E4" s="117"/>
      <c r="F4" s="117"/>
      <c r="G4" s="117"/>
      <c r="H4" s="117"/>
      <c r="I4" s="117"/>
      <c r="J4" s="117"/>
      <c r="K4" s="116"/>
    </row>
    <row r="5" spans="1:11" s="32" customFormat="1" ht="20.25" customHeight="1" thickBot="1">
      <c r="A5" s="116"/>
      <c r="B5" s="34" t="s">
        <v>4</v>
      </c>
      <c r="C5" s="110" t="s">
        <v>61</v>
      </c>
      <c r="D5" s="110"/>
      <c r="E5" s="110"/>
      <c r="F5" s="110"/>
      <c r="G5" s="110"/>
      <c r="H5" s="110"/>
      <c r="I5" s="34" t="s">
        <v>11</v>
      </c>
      <c r="J5" s="35" t="s">
        <v>60</v>
      </c>
      <c r="K5" s="116"/>
    </row>
    <row r="6" spans="1:11" s="32" customFormat="1" ht="20.25" customHeight="1" thickBot="1">
      <c r="A6" s="116"/>
      <c r="B6" s="34" t="s">
        <v>57</v>
      </c>
      <c r="C6" s="35">
        <v>92</v>
      </c>
      <c r="D6" s="36" t="s">
        <v>58</v>
      </c>
      <c r="E6" s="34" t="s">
        <v>13</v>
      </c>
      <c r="F6" s="110" t="s">
        <v>25</v>
      </c>
      <c r="G6" s="110"/>
      <c r="H6" s="110"/>
      <c r="I6" s="34" t="s">
        <v>2</v>
      </c>
      <c r="J6" s="35" t="s">
        <v>17</v>
      </c>
      <c r="K6" s="116"/>
    </row>
    <row r="7" spans="1:11" s="32" customFormat="1" ht="20.25" customHeight="1" thickBot="1">
      <c r="A7" s="116"/>
      <c r="B7" s="34" t="s">
        <v>8</v>
      </c>
      <c r="C7" s="35">
        <v>186</v>
      </c>
      <c r="D7" s="36" t="s">
        <v>9</v>
      </c>
      <c r="E7" s="104" t="s">
        <v>15</v>
      </c>
      <c r="F7" s="105"/>
      <c r="G7" s="106"/>
      <c r="H7" s="101"/>
      <c r="I7" s="102"/>
      <c r="J7" s="103"/>
      <c r="K7" s="116"/>
    </row>
    <row r="8" spans="1:11" s="32" customFormat="1" ht="26.25" thickBot="1">
      <c r="A8" s="116"/>
      <c r="B8" s="117" t="s">
        <v>99</v>
      </c>
      <c r="C8" s="117"/>
      <c r="D8" s="117"/>
      <c r="E8" s="117"/>
      <c r="F8" s="117"/>
      <c r="G8" s="117"/>
      <c r="H8" s="117"/>
      <c r="I8" s="117"/>
      <c r="J8" s="117"/>
      <c r="K8" s="116"/>
    </row>
    <row r="9" spans="1:11" ht="20.25" customHeight="1" thickBot="1">
      <c r="A9" s="116"/>
      <c r="B9" s="37" t="s">
        <v>0</v>
      </c>
      <c r="C9" s="113" t="s">
        <v>19</v>
      </c>
      <c r="D9" s="113" t="s">
        <v>62</v>
      </c>
      <c r="E9" s="37" t="s">
        <v>23</v>
      </c>
      <c r="F9" s="38" t="s">
        <v>21</v>
      </c>
      <c r="G9" s="100" t="s">
        <v>59</v>
      </c>
      <c r="H9" s="100" t="s">
        <v>50</v>
      </c>
      <c r="I9" s="113" t="s">
        <v>20</v>
      </c>
      <c r="J9" s="113"/>
      <c r="K9" s="116"/>
    </row>
    <row r="10" spans="1:11" ht="20.25" customHeight="1" thickBot="1">
      <c r="A10" s="116"/>
      <c r="B10" s="37" t="s">
        <v>14</v>
      </c>
      <c r="C10" s="113"/>
      <c r="D10" s="113"/>
      <c r="E10" s="37" t="s">
        <v>52</v>
      </c>
      <c r="F10" s="38" t="s">
        <v>24</v>
      </c>
      <c r="G10" s="100"/>
      <c r="H10" s="100"/>
      <c r="I10" s="113"/>
      <c r="J10" s="113"/>
      <c r="K10" s="116"/>
    </row>
    <row r="11" spans="1:11" ht="20.25" customHeight="1" thickBot="1">
      <c r="A11" s="116"/>
      <c r="B11" s="39">
        <v>43739</v>
      </c>
      <c r="C11" s="46" t="str">
        <f>TEXT(B11,"dddd")</f>
        <v>Tuesday</v>
      </c>
      <c r="D11" s="53" t="s">
        <v>55</v>
      </c>
      <c r="E11" s="51">
        <v>50</v>
      </c>
      <c r="F11" s="52">
        <v>3</v>
      </c>
      <c r="G11" s="40">
        <f>IF(F11="","",(E11/F11))</f>
        <v>16.666666666666668</v>
      </c>
      <c r="H11" s="41">
        <f>IF(D11="","",VLOOKUP(D11,'MET Levels'!$I$14:$J$19,2,FALSE)*0.0175*$C$6*E11)</f>
        <v>201.25000000000003</v>
      </c>
      <c r="I11" s="114"/>
      <c r="J11" s="115"/>
      <c r="K11" s="116"/>
    </row>
    <row r="12" spans="1:11" ht="20.25" customHeight="1" thickBot="1">
      <c r="A12" s="116"/>
      <c r="B12" s="42">
        <f>B11+1</f>
        <v>43740</v>
      </c>
      <c r="C12" s="47" t="str">
        <f t="shared" ref="C12:C41" si="0">TEXT(B12,"dddd")</f>
        <v>Wednesday</v>
      </c>
      <c r="D12" s="53" t="s">
        <v>93</v>
      </c>
      <c r="E12" s="50">
        <v>40</v>
      </c>
      <c r="F12" s="49">
        <v>5</v>
      </c>
      <c r="G12" s="43">
        <f t="shared" ref="G12:G41" si="1">IF(F12="","",(E12/F12))</f>
        <v>8</v>
      </c>
      <c r="H12" s="41">
        <f>IF(D12="","",VLOOKUP(D12,'MET Levels'!$I$14:$J$19,2,FALSE)*0.0175*$C$6*E12)</f>
        <v>193.2</v>
      </c>
      <c r="I12" s="111"/>
      <c r="J12" s="112"/>
      <c r="K12" s="116"/>
    </row>
    <row r="13" spans="1:11" ht="20.25" customHeight="1" thickBot="1">
      <c r="A13" s="116"/>
      <c r="B13" s="42">
        <f t="shared" ref="B13:B41" si="2">B12+1</f>
        <v>43741</v>
      </c>
      <c r="C13" s="47" t="str">
        <f t="shared" si="0"/>
        <v>Thursday</v>
      </c>
      <c r="D13" s="53" t="s">
        <v>94</v>
      </c>
      <c r="E13" s="50">
        <v>30</v>
      </c>
      <c r="F13" s="49">
        <v>3</v>
      </c>
      <c r="G13" s="43">
        <f t="shared" si="1"/>
        <v>10</v>
      </c>
      <c r="H13" s="41">
        <f>IF(D13="","",VLOOKUP(D13,'MET Levels'!$I$14:$J$19,2,FALSE)*0.0175*$C$6*E13)</f>
        <v>169.05</v>
      </c>
      <c r="I13" s="111"/>
      <c r="J13" s="112"/>
      <c r="K13" s="116"/>
    </row>
    <row r="14" spans="1:11" ht="20.25" customHeight="1" thickBot="1">
      <c r="A14" s="116"/>
      <c r="B14" s="42">
        <f t="shared" si="2"/>
        <v>43742</v>
      </c>
      <c r="C14" s="47" t="str">
        <f t="shared" si="0"/>
        <v>Friday</v>
      </c>
      <c r="D14" s="53" t="s">
        <v>95</v>
      </c>
      <c r="E14" s="50">
        <v>40</v>
      </c>
      <c r="F14" s="49">
        <v>5</v>
      </c>
      <c r="G14" s="43">
        <f t="shared" si="1"/>
        <v>8</v>
      </c>
      <c r="H14" s="41">
        <f>IF(D14="","",VLOOKUP(D14,'MET Levels'!$I$14:$J$19,2,FALSE)*0.0175*$C$6*E14)</f>
        <v>257.60000000000002</v>
      </c>
      <c r="I14" s="111"/>
      <c r="J14" s="112"/>
      <c r="K14" s="116"/>
    </row>
    <row r="15" spans="1:11" ht="20.25" customHeight="1" thickBot="1">
      <c r="A15" s="116"/>
      <c r="B15" s="42">
        <f t="shared" si="2"/>
        <v>43743</v>
      </c>
      <c r="C15" s="47" t="str">
        <f t="shared" si="0"/>
        <v>Saturday</v>
      </c>
      <c r="D15" s="53" t="s">
        <v>96</v>
      </c>
      <c r="E15" s="50">
        <v>50</v>
      </c>
      <c r="F15" s="49">
        <v>4</v>
      </c>
      <c r="G15" s="43">
        <f t="shared" si="1"/>
        <v>12.5</v>
      </c>
      <c r="H15" s="41">
        <f>IF(D15="","",VLOOKUP(D15,'MET Levels'!$I$14:$J$19,2,FALSE)*0.0175*$C$6*E15)</f>
        <v>362.25000000000006</v>
      </c>
      <c r="I15" s="111"/>
      <c r="J15" s="112"/>
      <c r="K15" s="116"/>
    </row>
    <row r="16" spans="1:11" ht="20.25" customHeight="1" thickBot="1">
      <c r="A16" s="116"/>
      <c r="B16" s="42">
        <f t="shared" si="2"/>
        <v>43744</v>
      </c>
      <c r="C16" s="47" t="str">
        <f t="shared" si="0"/>
        <v>Sunday</v>
      </c>
      <c r="D16" s="53" t="s">
        <v>97</v>
      </c>
      <c r="E16" s="50">
        <v>60</v>
      </c>
      <c r="F16" s="49">
        <v>3</v>
      </c>
      <c r="G16" s="43">
        <f t="shared" si="1"/>
        <v>20</v>
      </c>
      <c r="H16" s="41">
        <f>IF(D16="","",VLOOKUP(D16,'MET Levels'!$I$14:$J$19,2,FALSE)*0.0175*$C$6*E16)</f>
        <v>627.90000000000009</v>
      </c>
      <c r="I16" s="111"/>
      <c r="J16" s="112"/>
      <c r="K16" s="116"/>
    </row>
    <row r="17" spans="1:11" ht="20.25" customHeight="1" thickBot="1">
      <c r="A17" s="116"/>
      <c r="B17" s="42">
        <f t="shared" si="2"/>
        <v>43745</v>
      </c>
      <c r="C17" s="47" t="str">
        <f t="shared" si="0"/>
        <v>Monday</v>
      </c>
      <c r="D17" s="53" t="s">
        <v>55</v>
      </c>
      <c r="E17" s="50">
        <v>35</v>
      </c>
      <c r="F17" s="49">
        <v>2</v>
      </c>
      <c r="G17" s="43">
        <f t="shared" si="1"/>
        <v>17.5</v>
      </c>
      <c r="H17" s="41">
        <f>IF(D17="","",VLOOKUP(D17,'MET Levels'!$I$14:$J$19,2,FALSE)*0.0175*$C$6*E17)</f>
        <v>140.875</v>
      </c>
      <c r="I17" s="111"/>
      <c r="J17" s="112"/>
      <c r="K17" s="116"/>
    </row>
    <row r="18" spans="1:11" ht="20.25" customHeight="1" thickBot="1">
      <c r="A18" s="116"/>
      <c r="B18" s="42">
        <f t="shared" si="2"/>
        <v>43746</v>
      </c>
      <c r="C18" s="47" t="str">
        <f t="shared" si="0"/>
        <v>Tuesday</v>
      </c>
      <c r="D18" s="53" t="s">
        <v>93</v>
      </c>
      <c r="E18" s="51">
        <v>50</v>
      </c>
      <c r="F18" s="52">
        <v>3</v>
      </c>
      <c r="G18" s="43">
        <f t="shared" si="1"/>
        <v>16.666666666666668</v>
      </c>
      <c r="H18" s="41">
        <f>IF(D18="","",VLOOKUP(D18,'MET Levels'!$I$14:$J$19,2,FALSE)*0.0175*$C$6*E18)</f>
        <v>241.5</v>
      </c>
      <c r="I18" s="111"/>
      <c r="J18" s="112"/>
      <c r="K18" s="116"/>
    </row>
    <row r="19" spans="1:11" ht="20.25" customHeight="1" thickBot="1">
      <c r="A19" s="116"/>
      <c r="B19" s="42">
        <f t="shared" si="2"/>
        <v>43747</v>
      </c>
      <c r="C19" s="47" t="str">
        <f t="shared" si="0"/>
        <v>Wednesday</v>
      </c>
      <c r="D19" s="53" t="s">
        <v>94</v>
      </c>
      <c r="E19" s="50">
        <v>40</v>
      </c>
      <c r="F19" s="49">
        <v>5</v>
      </c>
      <c r="G19" s="43">
        <f t="shared" si="1"/>
        <v>8</v>
      </c>
      <c r="H19" s="41">
        <f>IF(D19="","",VLOOKUP(D19,'MET Levels'!$I$14:$J$19,2,FALSE)*0.0175*$C$6*E19)</f>
        <v>225.40000000000003</v>
      </c>
      <c r="I19" s="111"/>
      <c r="J19" s="112"/>
      <c r="K19" s="116"/>
    </row>
    <row r="20" spans="1:11" ht="20.25" customHeight="1" thickBot="1">
      <c r="A20" s="116"/>
      <c r="B20" s="42">
        <f t="shared" si="2"/>
        <v>43748</v>
      </c>
      <c r="C20" s="47" t="str">
        <f t="shared" si="0"/>
        <v>Thursday</v>
      </c>
      <c r="D20" s="53" t="s">
        <v>95</v>
      </c>
      <c r="E20" s="50">
        <v>30</v>
      </c>
      <c r="F20" s="49">
        <v>3</v>
      </c>
      <c r="G20" s="43">
        <f t="shared" si="1"/>
        <v>10</v>
      </c>
      <c r="H20" s="41">
        <f>IF(D20="","",VLOOKUP(D20,'MET Levels'!$I$14:$J$19,2,FALSE)*0.0175*$C$6*E20)</f>
        <v>193.20000000000002</v>
      </c>
      <c r="I20" s="111"/>
      <c r="J20" s="112"/>
      <c r="K20" s="116"/>
    </row>
    <row r="21" spans="1:11" ht="20.25" customHeight="1" thickBot="1">
      <c r="A21" s="116"/>
      <c r="B21" s="42">
        <f t="shared" si="2"/>
        <v>43749</v>
      </c>
      <c r="C21" s="47" t="str">
        <f t="shared" si="0"/>
        <v>Friday</v>
      </c>
      <c r="D21" s="53" t="s">
        <v>96</v>
      </c>
      <c r="E21" s="50">
        <v>40</v>
      </c>
      <c r="F21" s="49">
        <v>5</v>
      </c>
      <c r="G21" s="43">
        <f t="shared" si="1"/>
        <v>8</v>
      </c>
      <c r="H21" s="41">
        <f>IF(D21="","",VLOOKUP(D21,'MET Levels'!$I$14:$J$19,2,FALSE)*0.0175*$C$6*E21)</f>
        <v>289.80000000000007</v>
      </c>
      <c r="I21" s="111"/>
      <c r="J21" s="112"/>
      <c r="K21" s="116"/>
    </row>
    <row r="22" spans="1:11" ht="20.25" customHeight="1" thickBot="1">
      <c r="A22" s="116"/>
      <c r="B22" s="42">
        <f t="shared" si="2"/>
        <v>43750</v>
      </c>
      <c r="C22" s="47" t="str">
        <f t="shared" si="0"/>
        <v>Saturday</v>
      </c>
      <c r="D22" s="53" t="s">
        <v>97</v>
      </c>
      <c r="E22" s="50">
        <v>50</v>
      </c>
      <c r="F22" s="49">
        <v>4</v>
      </c>
      <c r="G22" s="43">
        <f t="shared" si="1"/>
        <v>12.5</v>
      </c>
      <c r="H22" s="41">
        <f>IF(D22="","",VLOOKUP(D22,'MET Levels'!$I$14:$J$19,2,FALSE)*0.0175*$C$6*E22)</f>
        <v>523.25000000000011</v>
      </c>
      <c r="I22" s="111"/>
      <c r="J22" s="112"/>
      <c r="K22" s="116"/>
    </row>
    <row r="23" spans="1:11" ht="20.25" customHeight="1" thickBot="1">
      <c r="A23" s="116"/>
      <c r="B23" s="42">
        <f t="shared" si="2"/>
        <v>43751</v>
      </c>
      <c r="C23" s="47" t="str">
        <f t="shared" si="0"/>
        <v>Sunday</v>
      </c>
      <c r="D23" s="53" t="s">
        <v>55</v>
      </c>
      <c r="E23" s="50">
        <v>60</v>
      </c>
      <c r="F23" s="49">
        <v>3</v>
      </c>
      <c r="G23" s="43">
        <f t="shared" si="1"/>
        <v>20</v>
      </c>
      <c r="H23" s="41">
        <f>IF(D23="","",VLOOKUP(D23,'MET Levels'!$I$14:$J$19,2,FALSE)*0.0175*$C$6*E23)</f>
        <v>241.50000000000003</v>
      </c>
      <c r="I23" s="111"/>
      <c r="J23" s="112"/>
      <c r="K23" s="116"/>
    </row>
    <row r="24" spans="1:11" ht="20.25" customHeight="1" thickBot="1">
      <c r="A24" s="116"/>
      <c r="B24" s="42">
        <f t="shared" si="2"/>
        <v>43752</v>
      </c>
      <c r="C24" s="47" t="str">
        <f t="shared" si="0"/>
        <v>Monday</v>
      </c>
      <c r="D24" s="53" t="s">
        <v>93</v>
      </c>
      <c r="E24" s="50">
        <v>35</v>
      </c>
      <c r="F24" s="49">
        <v>2</v>
      </c>
      <c r="G24" s="43">
        <f t="shared" si="1"/>
        <v>17.5</v>
      </c>
      <c r="H24" s="41">
        <f>IF(D24="","",VLOOKUP(D24,'MET Levels'!$I$14:$J$19,2,FALSE)*0.0175*$C$6*E24)</f>
        <v>169.05</v>
      </c>
      <c r="I24" s="111"/>
      <c r="J24" s="112"/>
      <c r="K24" s="116"/>
    </row>
    <row r="25" spans="1:11" ht="20.25" customHeight="1" thickBot="1">
      <c r="A25" s="116"/>
      <c r="B25" s="42">
        <f t="shared" si="2"/>
        <v>43753</v>
      </c>
      <c r="C25" s="47" t="str">
        <f t="shared" si="0"/>
        <v>Tuesday</v>
      </c>
      <c r="D25" s="53" t="s">
        <v>94</v>
      </c>
      <c r="E25" s="51">
        <v>50</v>
      </c>
      <c r="F25" s="52">
        <v>3</v>
      </c>
      <c r="G25" s="43">
        <f t="shared" si="1"/>
        <v>16.666666666666668</v>
      </c>
      <c r="H25" s="41">
        <f>IF(D25="","",VLOOKUP(D25,'MET Levels'!$I$14:$J$19,2,FALSE)*0.0175*$C$6*E25)</f>
        <v>281.75000000000006</v>
      </c>
      <c r="I25" s="111"/>
      <c r="J25" s="112"/>
      <c r="K25" s="116"/>
    </row>
    <row r="26" spans="1:11" ht="20.25" customHeight="1" thickBot="1">
      <c r="A26" s="116"/>
      <c r="B26" s="42">
        <f t="shared" si="2"/>
        <v>43754</v>
      </c>
      <c r="C26" s="47" t="str">
        <f t="shared" si="0"/>
        <v>Wednesday</v>
      </c>
      <c r="D26" s="53" t="s">
        <v>95</v>
      </c>
      <c r="E26" s="50">
        <v>40</v>
      </c>
      <c r="F26" s="49">
        <v>5</v>
      </c>
      <c r="G26" s="43">
        <f t="shared" si="1"/>
        <v>8</v>
      </c>
      <c r="H26" s="41">
        <f>IF(D26="","",VLOOKUP(D26,'MET Levels'!$I$14:$J$19,2,FALSE)*0.0175*$C$6*E26)</f>
        <v>257.60000000000002</v>
      </c>
      <c r="I26" s="111"/>
      <c r="J26" s="112"/>
      <c r="K26" s="116"/>
    </row>
    <row r="27" spans="1:11" ht="20.25" customHeight="1" thickBot="1">
      <c r="A27" s="116"/>
      <c r="B27" s="42">
        <f t="shared" si="2"/>
        <v>43755</v>
      </c>
      <c r="C27" s="47" t="str">
        <f t="shared" si="0"/>
        <v>Thursday</v>
      </c>
      <c r="D27" s="53" t="s">
        <v>96</v>
      </c>
      <c r="E27" s="50">
        <v>30</v>
      </c>
      <c r="F27" s="49">
        <v>3</v>
      </c>
      <c r="G27" s="43">
        <f t="shared" si="1"/>
        <v>10</v>
      </c>
      <c r="H27" s="41">
        <f>IF(D27="","",VLOOKUP(D27,'MET Levels'!$I$14:$J$19,2,FALSE)*0.0175*$C$6*E27)</f>
        <v>217.35000000000002</v>
      </c>
      <c r="I27" s="111"/>
      <c r="J27" s="112"/>
      <c r="K27" s="116"/>
    </row>
    <row r="28" spans="1:11" ht="20.25" customHeight="1" thickBot="1">
      <c r="A28" s="116"/>
      <c r="B28" s="42">
        <f t="shared" si="2"/>
        <v>43756</v>
      </c>
      <c r="C28" s="47" t="str">
        <f t="shared" si="0"/>
        <v>Friday</v>
      </c>
      <c r="D28" s="53" t="s">
        <v>97</v>
      </c>
      <c r="E28" s="50">
        <v>40</v>
      </c>
      <c r="F28" s="49">
        <v>5</v>
      </c>
      <c r="G28" s="43">
        <f t="shared" si="1"/>
        <v>8</v>
      </c>
      <c r="H28" s="41">
        <f>IF(D28="","",VLOOKUP(D28,'MET Levels'!$I$14:$J$19,2,FALSE)*0.0175*$C$6*E28)</f>
        <v>418.60000000000008</v>
      </c>
      <c r="I28" s="111"/>
      <c r="J28" s="112"/>
      <c r="K28" s="116"/>
    </row>
    <row r="29" spans="1:11" ht="20.25" customHeight="1" thickBot="1">
      <c r="A29" s="116"/>
      <c r="B29" s="42">
        <f t="shared" si="2"/>
        <v>43757</v>
      </c>
      <c r="C29" s="47" t="str">
        <f t="shared" si="0"/>
        <v>Saturday</v>
      </c>
      <c r="D29" s="53" t="s">
        <v>55</v>
      </c>
      <c r="E29" s="50">
        <v>50</v>
      </c>
      <c r="F29" s="49">
        <v>4</v>
      </c>
      <c r="G29" s="43">
        <f t="shared" si="1"/>
        <v>12.5</v>
      </c>
      <c r="H29" s="41">
        <f>IF(D29="","",VLOOKUP(D29,'MET Levels'!$I$14:$J$19,2,FALSE)*0.0175*$C$6*E29)</f>
        <v>201.25000000000003</v>
      </c>
      <c r="I29" s="111"/>
      <c r="J29" s="112"/>
      <c r="K29" s="116"/>
    </row>
    <row r="30" spans="1:11" ht="20.25" customHeight="1" thickBot="1">
      <c r="A30" s="116"/>
      <c r="B30" s="42">
        <f t="shared" si="2"/>
        <v>43758</v>
      </c>
      <c r="C30" s="47" t="str">
        <f t="shared" si="0"/>
        <v>Sunday</v>
      </c>
      <c r="D30" s="53" t="s">
        <v>93</v>
      </c>
      <c r="E30" s="50">
        <v>60</v>
      </c>
      <c r="F30" s="49">
        <v>3</v>
      </c>
      <c r="G30" s="43">
        <f t="shared" si="1"/>
        <v>20</v>
      </c>
      <c r="H30" s="41">
        <f>IF(D30="","",VLOOKUP(D30,'MET Levels'!$I$14:$J$19,2,FALSE)*0.0175*$C$6*E30)</f>
        <v>289.8</v>
      </c>
      <c r="I30" s="111"/>
      <c r="J30" s="112"/>
      <c r="K30" s="116"/>
    </row>
    <row r="31" spans="1:11" ht="20.25" customHeight="1" thickBot="1">
      <c r="A31" s="116"/>
      <c r="B31" s="42">
        <f t="shared" si="2"/>
        <v>43759</v>
      </c>
      <c r="C31" s="47" t="str">
        <f t="shared" si="0"/>
        <v>Monday</v>
      </c>
      <c r="D31" s="53" t="s">
        <v>94</v>
      </c>
      <c r="E31" s="50">
        <v>35</v>
      </c>
      <c r="F31" s="49">
        <v>2</v>
      </c>
      <c r="G31" s="43">
        <f t="shared" si="1"/>
        <v>17.5</v>
      </c>
      <c r="H31" s="41">
        <f>IF(D31="","",VLOOKUP(D31,'MET Levels'!$I$14:$J$19,2,FALSE)*0.0175*$C$6*E31)</f>
        <v>197.22500000000002</v>
      </c>
      <c r="I31" s="111"/>
      <c r="J31" s="112"/>
      <c r="K31" s="116"/>
    </row>
    <row r="32" spans="1:11" ht="20.25" customHeight="1" thickBot="1">
      <c r="A32" s="116"/>
      <c r="B32" s="42">
        <f t="shared" si="2"/>
        <v>43760</v>
      </c>
      <c r="C32" s="47" t="str">
        <f t="shared" si="0"/>
        <v>Tuesday</v>
      </c>
      <c r="D32" s="53" t="s">
        <v>95</v>
      </c>
      <c r="E32" s="51">
        <v>50</v>
      </c>
      <c r="F32" s="52">
        <v>3</v>
      </c>
      <c r="G32" s="43">
        <f t="shared" si="1"/>
        <v>16.666666666666668</v>
      </c>
      <c r="H32" s="41">
        <f>IF(D32="","",VLOOKUP(D32,'MET Levels'!$I$14:$J$19,2,FALSE)*0.0175*$C$6*E32)</f>
        <v>322</v>
      </c>
      <c r="I32" s="111"/>
      <c r="J32" s="112"/>
      <c r="K32" s="116"/>
    </row>
    <row r="33" spans="1:11" ht="20.25" customHeight="1" thickBot="1">
      <c r="A33" s="116"/>
      <c r="B33" s="42">
        <f t="shared" si="2"/>
        <v>43761</v>
      </c>
      <c r="C33" s="47" t="str">
        <f t="shared" si="0"/>
        <v>Wednesday</v>
      </c>
      <c r="D33" s="53" t="s">
        <v>96</v>
      </c>
      <c r="E33" s="50">
        <v>40</v>
      </c>
      <c r="F33" s="49">
        <v>5</v>
      </c>
      <c r="G33" s="43">
        <f t="shared" si="1"/>
        <v>8</v>
      </c>
      <c r="H33" s="41">
        <f>IF(D33="","",VLOOKUP(D33,'MET Levels'!$I$14:$J$19,2,FALSE)*0.0175*$C$6*E33)</f>
        <v>289.80000000000007</v>
      </c>
      <c r="I33" s="111"/>
      <c r="J33" s="112"/>
      <c r="K33" s="116"/>
    </row>
    <row r="34" spans="1:11" ht="20.25" customHeight="1" thickBot="1">
      <c r="A34" s="116"/>
      <c r="B34" s="42">
        <f t="shared" si="2"/>
        <v>43762</v>
      </c>
      <c r="C34" s="47" t="str">
        <f t="shared" si="0"/>
        <v>Thursday</v>
      </c>
      <c r="D34" s="53" t="s">
        <v>97</v>
      </c>
      <c r="E34" s="50">
        <v>30</v>
      </c>
      <c r="F34" s="49">
        <v>3</v>
      </c>
      <c r="G34" s="43">
        <f t="shared" si="1"/>
        <v>10</v>
      </c>
      <c r="H34" s="41">
        <f>IF(D34="","",VLOOKUP(D34,'MET Levels'!$I$14:$J$19,2,FALSE)*0.0175*$C$6*E34)</f>
        <v>313.95000000000005</v>
      </c>
      <c r="I34" s="111"/>
      <c r="J34" s="112"/>
      <c r="K34" s="116"/>
    </row>
    <row r="35" spans="1:11" ht="20.25" customHeight="1" thickBot="1">
      <c r="A35" s="116"/>
      <c r="B35" s="42">
        <f t="shared" si="2"/>
        <v>43763</v>
      </c>
      <c r="C35" s="47" t="str">
        <f t="shared" si="0"/>
        <v>Friday</v>
      </c>
      <c r="D35" s="53" t="s">
        <v>55</v>
      </c>
      <c r="E35" s="50">
        <v>40</v>
      </c>
      <c r="F35" s="49">
        <v>5</v>
      </c>
      <c r="G35" s="43">
        <f t="shared" si="1"/>
        <v>8</v>
      </c>
      <c r="H35" s="41">
        <f>IF(D35="","",VLOOKUP(D35,'MET Levels'!$I$14:$J$19,2,FALSE)*0.0175*$C$6*E35)</f>
        <v>161</v>
      </c>
      <c r="I35" s="111"/>
      <c r="J35" s="112"/>
      <c r="K35" s="116"/>
    </row>
    <row r="36" spans="1:11" ht="20.25" customHeight="1" thickBot="1">
      <c r="A36" s="116"/>
      <c r="B36" s="42">
        <f t="shared" si="2"/>
        <v>43764</v>
      </c>
      <c r="C36" s="47" t="str">
        <f t="shared" si="0"/>
        <v>Saturday</v>
      </c>
      <c r="D36" s="53" t="s">
        <v>93</v>
      </c>
      <c r="E36" s="50">
        <v>50</v>
      </c>
      <c r="F36" s="49">
        <v>4</v>
      </c>
      <c r="G36" s="43">
        <f t="shared" si="1"/>
        <v>12.5</v>
      </c>
      <c r="H36" s="41">
        <f>IF(D36="","",VLOOKUP(D36,'MET Levels'!$I$14:$J$19,2,FALSE)*0.0175*$C$6*E36)</f>
        <v>241.5</v>
      </c>
      <c r="I36" s="111"/>
      <c r="J36" s="112"/>
      <c r="K36" s="116"/>
    </row>
    <row r="37" spans="1:11" ht="20.25" customHeight="1" thickBot="1">
      <c r="A37" s="116"/>
      <c r="B37" s="42">
        <f t="shared" si="2"/>
        <v>43765</v>
      </c>
      <c r="C37" s="47" t="str">
        <f t="shared" si="0"/>
        <v>Sunday</v>
      </c>
      <c r="D37" s="53" t="s">
        <v>94</v>
      </c>
      <c r="E37" s="50">
        <v>60</v>
      </c>
      <c r="F37" s="49">
        <v>3</v>
      </c>
      <c r="G37" s="43">
        <f t="shared" si="1"/>
        <v>20</v>
      </c>
      <c r="H37" s="41">
        <f>IF(D37="","",VLOOKUP(D37,'MET Levels'!$I$14:$J$19,2,FALSE)*0.0175*$C$6*E37)</f>
        <v>338.1</v>
      </c>
      <c r="I37" s="111"/>
      <c r="J37" s="112"/>
      <c r="K37" s="116"/>
    </row>
    <row r="38" spans="1:11" ht="20.25" customHeight="1" thickBot="1">
      <c r="A38" s="116"/>
      <c r="B38" s="42">
        <f t="shared" si="2"/>
        <v>43766</v>
      </c>
      <c r="C38" s="47" t="str">
        <f t="shared" si="0"/>
        <v>Monday</v>
      </c>
      <c r="D38" s="53" t="s">
        <v>95</v>
      </c>
      <c r="E38" s="50">
        <v>35</v>
      </c>
      <c r="F38" s="49">
        <v>2</v>
      </c>
      <c r="G38" s="43">
        <f t="shared" si="1"/>
        <v>17.5</v>
      </c>
      <c r="H38" s="41">
        <f>IF(D38="","",VLOOKUP(D38,'MET Levels'!$I$14:$J$19,2,FALSE)*0.0175*$C$6*E38)</f>
        <v>225.4</v>
      </c>
      <c r="I38" s="111"/>
      <c r="J38" s="112"/>
      <c r="K38" s="116"/>
    </row>
    <row r="39" spans="1:11" ht="20.25" customHeight="1" thickBot="1">
      <c r="A39" s="116"/>
      <c r="B39" s="42">
        <f t="shared" si="2"/>
        <v>43767</v>
      </c>
      <c r="C39" s="47" t="str">
        <f t="shared" si="0"/>
        <v>Tuesday</v>
      </c>
      <c r="D39" s="53" t="s">
        <v>96</v>
      </c>
      <c r="E39" s="51">
        <v>50</v>
      </c>
      <c r="F39" s="52">
        <v>3</v>
      </c>
      <c r="G39" s="43">
        <f t="shared" si="1"/>
        <v>16.666666666666668</v>
      </c>
      <c r="H39" s="41">
        <f>IF(D39="","",VLOOKUP(D39,'MET Levels'!$I$14:$J$19,2,FALSE)*0.0175*$C$6*E39)</f>
        <v>362.25000000000006</v>
      </c>
      <c r="I39" s="111"/>
      <c r="J39" s="112"/>
      <c r="K39" s="116"/>
    </row>
    <row r="40" spans="1:11" ht="20.25" customHeight="1" thickBot="1">
      <c r="A40" s="116"/>
      <c r="B40" s="42">
        <f t="shared" si="2"/>
        <v>43768</v>
      </c>
      <c r="C40" s="47" t="str">
        <f t="shared" si="0"/>
        <v>Wednesday</v>
      </c>
      <c r="D40" s="53" t="s">
        <v>97</v>
      </c>
      <c r="E40" s="50">
        <v>40</v>
      </c>
      <c r="F40" s="49">
        <v>5</v>
      </c>
      <c r="G40" s="43">
        <f t="shared" si="1"/>
        <v>8</v>
      </c>
      <c r="H40" s="41">
        <f>IF(D40="","",VLOOKUP(D40,'MET Levels'!$I$14:$J$19,2,FALSE)*0.0175*$C$6*E40)</f>
        <v>418.60000000000008</v>
      </c>
      <c r="I40" s="111"/>
      <c r="J40" s="112"/>
      <c r="K40" s="116"/>
    </row>
    <row r="41" spans="1:11" ht="20.25" customHeight="1" thickBot="1">
      <c r="A41" s="116"/>
      <c r="B41" s="44">
        <f t="shared" si="2"/>
        <v>43769</v>
      </c>
      <c r="C41" s="48" t="str">
        <f t="shared" si="0"/>
        <v>Thursday</v>
      </c>
      <c r="D41" s="53" t="s">
        <v>55</v>
      </c>
      <c r="E41" s="50">
        <v>30</v>
      </c>
      <c r="F41" s="49">
        <v>3</v>
      </c>
      <c r="G41" s="45">
        <f t="shared" si="1"/>
        <v>10</v>
      </c>
      <c r="H41" s="41">
        <f>IF(D41="","",VLOOKUP(D41,'MET Levels'!$I$14:$J$19,2,FALSE)*0.0175*$C$6*E41)</f>
        <v>120.75000000000001</v>
      </c>
      <c r="I41" s="107"/>
      <c r="J41" s="108"/>
      <c r="K41" s="116"/>
    </row>
    <row r="42" spans="1:11" ht="16.5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</row>
  </sheetData>
  <mergeCells count="49">
    <mergeCell ref="I11:J11"/>
    <mergeCell ref="I12:J12"/>
    <mergeCell ref="I13:J13"/>
    <mergeCell ref="I14:J14"/>
    <mergeCell ref="A1:K1"/>
    <mergeCell ref="A2:A41"/>
    <mergeCell ref="K2:K41"/>
    <mergeCell ref="B4:J4"/>
    <mergeCell ref="C5:H5"/>
    <mergeCell ref="I16:J16"/>
    <mergeCell ref="B8:J8"/>
    <mergeCell ref="C9:C10"/>
    <mergeCell ref="D9:D10"/>
    <mergeCell ref="I28:J28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41:J41"/>
    <mergeCell ref="A42:K42"/>
    <mergeCell ref="F6:H6"/>
    <mergeCell ref="I35:J35"/>
    <mergeCell ref="I36:J36"/>
    <mergeCell ref="I37:J37"/>
    <mergeCell ref="I38:J38"/>
    <mergeCell ref="I39:J39"/>
    <mergeCell ref="I40:J40"/>
    <mergeCell ref="I29:J29"/>
    <mergeCell ref="I30:J30"/>
    <mergeCell ref="I31:J31"/>
    <mergeCell ref="I32:J32"/>
    <mergeCell ref="I33:J33"/>
    <mergeCell ref="I34:J34"/>
    <mergeCell ref="I15:J15"/>
    <mergeCell ref="C2:J2"/>
    <mergeCell ref="C3:J3"/>
    <mergeCell ref="B2:B3"/>
    <mergeCell ref="G9:G10"/>
    <mergeCell ref="H9:H10"/>
    <mergeCell ref="H7:J7"/>
    <mergeCell ref="E7:G7"/>
    <mergeCell ref="I9:J10"/>
  </mergeCells>
  <dataValidations disablePrompts="1" count="5">
    <dataValidation type="list" allowBlank="1" showInputMessage="1" showErrorMessage="1" sqref="F6:G6">
      <formula1>"Select, Weight Loss, marathon, Fitness, Diabities, Other"</formula1>
    </dataValidation>
    <dataValidation type="list" allowBlank="1" showInputMessage="1" showErrorMessage="1" sqref="D7">
      <formula1>"Centimeter, Feet"</formula1>
    </dataValidation>
    <dataValidation type="list" allowBlank="1" showInputMessage="1" showErrorMessage="1" sqref="F10">
      <formula1>"Select, Km, Miles"</formula1>
    </dataValidation>
    <dataValidation type="list" allowBlank="1" showInputMessage="1" showErrorMessage="1" sqref="J6">
      <formula1>"Male, Female"</formula1>
    </dataValidation>
    <dataValidation type="list" allowBlank="1" showInputMessage="1" showErrorMessage="1" sqref="D11:D41">
      <formula1>'MET Levels'!I14:I19</formula1>
    </dataValidation>
  </dataValidations>
  <hyperlinks>
    <hyperlink ref="C2" r:id="rId1"/>
  </hyperlinks>
  <printOptions horizontalCentered="1" verticalCentered="1"/>
  <pageMargins left="0.11811023622047245" right="0.11811023622047245" top="0.11811023622047245" bottom="0.11811023622047245" header="0.11811023622047245" footer="0.11811023622047245"/>
  <pageSetup scale="90" fitToHeight="0" orientation="portrait" r:id="rId2"/>
  <headerFooter>
    <oddFooter>Prepared by ExcelDataPro;Fahim &amp;D&amp;RPage &amp;P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workbookViewId="0">
      <selection activeCell="B9" sqref="B9"/>
    </sheetView>
  </sheetViews>
  <sheetFormatPr defaultColWidth="9.140625" defaultRowHeight="12.75"/>
  <cols>
    <col min="1" max="1" width="3.140625" style="33" customWidth="1"/>
    <col min="2" max="2" width="13.85546875" style="33" customWidth="1"/>
    <col min="3" max="3" width="17.7109375" style="33" customWidth="1"/>
    <col min="4" max="4" width="31.5703125" style="33" customWidth="1"/>
    <col min="5" max="5" width="12.42578125" style="33" customWidth="1"/>
    <col min="6" max="6" width="11.7109375" style="33" bestFit="1" customWidth="1"/>
    <col min="7" max="7" width="12.85546875" style="33" bestFit="1" customWidth="1"/>
    <col min="8" max="8" width="19.5703125" style="33" bestFit="1" customWidth="1"/>
    <col min="9" max="9" width="14.5703125" style="33" customWidth="1"/>
    <col min="10" max="10" width="16" style="33" customWidth="1"/>
    <col min="11" max="11" width="3.140625" style="33" customWidth="1"/>
    <col min="12" max="16384" width="9.140625" style="33"/>
  </cols>
  <sheetData>
    <row r="1" spans="1:11" s="32" customFormat="1" ht="16.5" customHeight="1" thickBo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s="32" customFormat="1" ht="45.75" customHeight="1" thickBot="1">
      <c r="A2" s="116"/>
      <c r="B2" s="98"/>
      <c r="C2" s="96" t="s">
        <v>1</v>
      </c>
      <c r="D2" s="96"/>
      <c r="E2" s="96"/>
      <c r="F2" s="96"/>
      <c r="G2" s="96"/>
      <c r="H2" s="96"/>
      <c r="I2" s="96"/>
      <c r="J2" s="96"/>
      <c r="K2" s="116"/>
    </row>
    <row r="3" spans="1:11" s="32" customFormat="1" ht="26.25" thickBot="1">
      <c r="A3" s="116"/>
      <c r="B3" s="99"/>
      <c r="C3" s="97" t="s">
        <v>56</v>
      </c>
      <c r="D3" s="97"/>
      <c r="E3" s="97"/>
      <c r="F3" s="97"/>
      <c r="G3" s="97"/>
      <c r="H3" s="97"/>
      <c r="I3" s="97"/>
      <c r="J3" s="97"/>
      <c r="K3" s="116"/>
    </row>
    <row r="4" spans="1:11" s="32" customFormat="1" ht="26.25" thickBot="1">
      <c r="A4" s="116"/>
      <c r="B4" s="150" t="s">
        <v>3</v>
      </c>
      <c r="C4" s="151"/>
      <c r="D4" s="151"/>
      <c r="E4" s="151"/>
      <c r="F4" s="151"/>
      <c r="G4" s="151"/>
      <c r="H4" s="151"/>
      <c r="I4" s="151"/>
      <c r="J4" s="152"/>
      <c r="K4" s="116"/>
    </row>
    <row r="5" spans="1:11" s="32" customFormat="1" ht="20.25" customHeight="1" thickBot="1">
      <c r="A5" s="116"/>
      <c r="B5" s="153" t="s">
        <v>4</v>
      </c>
      <c r="C5" s="144"/>
      <c r="D5" s="144"/>
      <c r="E5" s="144"/>
      <c r="F5" s="144"/>
      <c r="G5" s="144"/>
      <c r="H5" s="144"/>
      <c r="I5" s="143" t="s">
        <v>11</v>
      </c>
      <c r="J5" s="154"/>
      <c r="K5" s="116"/>
    </row>
    <row r="6" spans="1:11" s="32" customFormat="1" ht="20.25" customHeight="1" thickBot="1">
      <c r="A6" s="116"/>
      <c r="B6" s="153" t="s">
        <v>57</v>
      </c>
      <c r="C6" s="145"/>
      <c r="D6" s="145" t="s">
        <v>58</v>
      </c>
      <c r="E6" s="143" t="s">
        <v>13</v>
      </c>
      <c r="F6" s="144"/>
      <c r="G6" s="144"/>
      <c r="H6" s="144"/>
      <c r="I6" s="143" t="s">
        <v>2</v>
      </c>
      <c r="J6" s="154"/>
      <c r="K6" s="116"/>
    </row>
    <row r="7" spans="1:11" s="32" customFormat="1" ht="20.25" customHeight="1" thickBot="1">
      <c r="A7" s="116"/>
      <c r="B7" s="155" t="s">
        <v>8</v>
      </c>
      <c r="C7" s="145"/>
      <c r="D7" s="145" t="s">
        <v>9</v>
      </c>
      <c r="E7" s="144" t="s">
        <v>15</v>
      </c>
      <c r="F7" s="144"/>
      <c r="G7" s="144"/>
      <c r="H7" s="144"/>
      <c r="I7" s="144"/>
      <c r="J7" s="156"/>
      <c r="K7" s="116"/>
    </row>
    <row r="8" spans="1:11" s="32" customFormat="1" ht="26.25" thickBot="1">
      <c r="A8" s="116"/>
      <c r="B8" s="157" t="s">
        <v>99</v>
      </c>
      <c r="C8" s="142"/>
      <c r="D8" s="142"/>
      <c r="E8" s="142"/>
      <c r="F8" s="142"/>
      <c r="G8" s="142"/>
      <c r="H8" s="142"/>
      <c r="I8" s="142"/>
      <c r="J8" s="158"/>
      <c r="K8" s="116"/>
    </row>
    <row r="9" spans="1:11" ht="20.25" customHeight="1" thickBot="1">
      <c r="A9" s="116"/>
      <c r="B9" s="159" t="s">
        <v>0</v>
      </c>
      <c r="C9" s="147" t="s">
        <v>19</v>
      </c>
      <c r="D9" s="147" t="s">
        <v>62</v>
      </c>
      <c r="E9" s="146" t="s">
        <v>23</v>
      </c>
      <c r="F9" s="148" t="s">
        <v>21</v>
      </c>
      <c r="G9" s="149" t="s">
        <v>59</v>
      </c>
      <c r="H9" s="149" t="s">
        <v>50</v>
      </c>
      <c r="I9" s="147" t="s">
        <v>20</v>
      </c>
      <c r="J9" s="160"/>
      <c r="K9" s="116"/>
    </row>
    <row r="10" spans="1:11" ht="20.25" customHeight="1" thickBot="1">
      <c r="A10" s="116"/>
      <c r="B10" s="159" t="s">
        <v>14</v>
      </c>
      <c r="C10" s="147"/>
      <c r="D10" s="147"/>
      <c r="E10" s="146" t="s">
        <v>52</v>
      </c>
      <c r="F10" s="148" t="s">
        <v>24</v>
      </c>
      <c r="G10" s="149"/>
      <c r="H10" s="149"/>
      <c r="I10" s="147"/>
      <c r="J10" s="160"/>
      <c r="K10" s="116"/>
    </row>
    <row r="11" spans="1:11" ht="28.5" customHeight="1">
      <c r="A11" s="116"/>
      <c r="B11" s="134"/>
      <c r="C11" s="135"/>
      <c r="D11" s="136"/>
      <c r="E11" s="137"/>
      <c r="F11" s="138"/>
      <c r="G11" s="137"/>
      <c r="H11" s="139"/>
      <c r="I11" s="140"/>
      <c r="J11" s="141"/>
      <c r="K11" s="116"/>
    </row>
    <row r="12" spans="1:11" ht="28.5" customHeight="1">
      <c r="A12" s="116"/>
      <c r="B12" s="118"/>
      <c r="C12" s="119"/>
      <c r="D12" s="120"/>
      <c r="E12" s="121"/>
      <c r="F12" s="122"/>
      <c r="G12" s="121"/>
      <c r="H12" s="123"/>
      <c r="I12" s="124"/>
      <c r="J12" s="125"/>
      <c r="K12" s="116"/>
    </row>
    <row r="13" spans="1:11" ht="28.5" customHeight="1">
      <c r="A13" s="116"/>
      <c r="B13" s="118"/>
      <c r="C13" s="119"/>
      <c r="D13" s="120"/>
      <c r="E13" s="121"/>
      <c r="F13" s="122"/>
      <c r="G13" s="121"/>
      <c r="H13" s="123"/>
      <c r="I13" s="124"/>
      <c r="J13" s="125"/>
      <c r="K13" s="116"/>
    </row>
    <row r="14" spans="1:11" ht="28.5" customHeight="1">
      <c r="A14" s="116"/>
      <c r="B14" s="118"/>
      <c r="C14" s="119"/>
      <c r="D14" s="120"/>
      <c r="E14" s="121"/>
      <c r="F14" s="122"/>
      <c r="G14" s="121"/>
      <c r="H14" s="123"/>
      <c r="I14" s="124"/>
      <c r="J14" s="125"/>
      <c r="K14" s="116"/>
    </row>
    <row r="15" spans="1:11" ht="28.5" customHeight="1">
      <c r="A15" s="116"/>
      <c r="B15" s="118"/>
      <c r="C15" s="119"/>
      <c r="D15" s="120"/>
      <c r="E15" s="121"/>
      <c r="F15" s="122"/>
      <c r="G15" s="121"/>
      <c r="H15" s="123"/>
      <c r="I15" s="124"/>
      <c r="J15" s="125"/>
      <c r="K15" s="116"/>
    </row>
    <row r="16" spans="1:11" ht="28.5" customHeight="1">
      <c r="A16" s="116"/>
      <c r="B16" s="118"/>
      <c r="C16" s="119"/>
      <c r="D16" s="120"/>
      <c r="E16" s="121"/>
      <c r="F16" s="122"/>
      <c r="G16" s="121"/>
      <c r="H16" s="123"/>
      <c r="I16" s="124"/>
      <c r="J16" s="125"/>
      <c r="K16" s="116"/>
    </row>
    <row r="17" spans="1:11" ht="28.5" customHeight="1">
      <c r="A17" s="116"/>
      <c r="B17" s="118"/>
      <c r="C17" s="119"/>
      <c r="D17" s="120"/>
      <c r="E17" s="121"/>
      <c r="F17" s="122"/>
      <c r="G17" s="121"/>
      <c r="H17" s="123"/>
      <c r="I17" s="124"/>
      <c r="J17" s="125"/>
      <c r="K17" s="116"/>
    </row>
    <row r="18" spans="1:11" ht="28.5" customHeight="1">
      <c r="A18" s="116"/>
      <c r="B18" s="118"/>
      <c r="C18" s="119"/>
      <c r="D18" s="120"/>
      <c r="E18" s="121"/>
      <c r="F18" s="122"/>
      <c r="G18" s="121"/>
      <c r="H18" s="123"/>
      <c r="I18" s="124"/>
      <c r="J18" s="125"/>
      <c r="K18" s="116"/>
    </row>
    <row r="19" spans="1:11" ht="28.5" customHeight="1">
      <c r="A19" s="116"/>
      <c r="B19" s="118"/>
      <c r="C19" s="119"/>
      <c r="D19" s="120"/>
      <c r="E19" s="121"/>
      <c r="F19" s="122"/>
      <c r="G19" s="121"/>
      <c r="H19" s="123"/>
      <c r="I19" s="124"/>
      <c r="J19" s="125"/>
      <c r="K19" s="116"/>
    </row>
    <row r="20" spans="1:11" ht="28.5" customHeight="1">
      <c r="A20" s="116"/>
      <c r="B20" s="118"/>
      <c r="C20" s="119"/>
      <c r="D20" s="120"/>
      <c r="E20" s="121"/>
      <c r="F20" s="122"/>
      <c r="G20" s="121"/>
      <c r="H20" s="123"/>
      <c r="I20" s="124"/>
      <c r="J20" s="125"/>
      <c r="K20" s="116"/>
    </row>
    <row r="21" spans="1:11" ht="28.5" customHeight="1">
      <c r="A21" s="116"/>
      <c r="B21" s="118"/>
      <c r="C21" s="119"/>
      <c r="D21" s="120"/>
      <c r="E21" s="121"/>
      <c r="F21" s="122"/>
      <c r="G21" s="121"/>
      <c r="H21" s="123"/>
      <c r="I21" s="124"/>
      <c r="J21" s="125"/>
      <c r="K21" s="116"/>
    </row>
    <row r="22" spans="1:11" ht="28.5" customHeight="1">
      <c r="A22" s="116"/>
      <c r="B22" s="118"/>
      <c r="C22" s="119"/>
      <c r="D22" s="120"/>
      <c r="E22" s="121"/>
      <c r="F22" s="122"/>
      <c r="G22" s="121"/>
      <c r="H22" s="123"/>
      <c r="I22" s="124"/>
      <c r="J22" s="125"/>
      <c r="K22" s="116"/>
    </row>
    <row r="23" spans="1:11" ht="28.5" customHeight="1">
      <c r="A23" s="116"/>
      <c r="B23" s="118"/>
      <c r="C23" s="119"/>
      <c r="D23" s="120"/>
      <c r="E23" s="121"/>
      <c r="F23" s="122"/>
      <c r="G23" s="121"/>
      <c r="H23" s="123"/>
      <c r="I23" s="124"/>
      <c r="J23" s="125"/>
      <c r="K23" s="116"/>
    </row>
    <row r="24" spans="1:11" ht="28.5" customHeight="1">
      <c r="A24" s="116"/>
      <c r="B24" s="118"/>
      <c r="C24" s="119"/>
      <c r="D24" s="120"/>
      <c r="E24" s="121"/>
      <c r="F24" s="122"/>
      <c r="G24" s="121"/>
      <c r="H24" s="123"/>
      <c r="I24" s="124"/>
      <c r="J24" s="125"/>
      <c r="K24" s="116"/>
    </row>
    <row r="25" spans="1:11" ht="28.5" customHeight="1">
      <c r="A25" s="116"/>
      <c r="B25" s="118"/>
      <c r="C25" s="119"/>
      <c r="D25" s="120"/>
      <c r="E25" s="121"/>
      <c r="F25" s="122"/>
      <c r="G25" s="121"/>
      <c r="H25" s="123"/>
      <c r="I25" s="124"/>
      <c r="J25" s="125"/>
      <c r="K25" s="116"/>
    </row>
    <row r="26" spans="1:11" ht="28.5" customHeight="1">
      <c r="A26" s="116"/>
      <c r="B26" s="118"/>
      <c r="C26" s="119"/>
      <c r="D26" s="120"/>
      <c r="E26" s="121"/>
      <c r="F26" s="122"/>
      <c r="G26" s="121"/>
      <c r="H26" s="123"/>
      <c r="I26" s="124"/>
      <c r="J26" s="125"/>
      <c r="K26" s="116"/>
    </row>
    <row r="27" spans="1:11" ht="28.5" customHeight="1">
      <c r="A27" s="116"/>
      <c r="B27" s="118"/>
      <c r="C27" s="119"/>
      <c r="D27" s="120"/>
      <c r="E27" s="121"/>
      <c r="F27" s="122"/>
      <c r="G27" s="121"/>
      <c r="H27" s="123"/>
      <c r="I27" s="124"/>
      <c r="J27" s="125"/>
      <c r="K27" s="116"/>
    </row>
    <row r="28" spans="1:11" ht="28.5" customHeight="1">
      <c r="A28" s="116"/>
      <c r="B28" s="118"/>
      <c r="C28" s="119"/>
      <c r="D28" s="120"/>
      <c r="E28" s="121"/>
      <c r="F28" s="122"/>
      <c r="G28" s="121"/>
      <c r="H28" s="123"/>
      <c r="I28" s="124"/>
      <c r="J28" s="125"/>
      <c r="K28" s="116"/>
    </row>
    <row r="29" spans="1:11" ht="28.5" customHeight="1">
      <c r="A29" s="116"/>
      <c r="B29" s="118"/>
      <c r="C29" s="119"/>
      <c r="D29" s="120"/>
      <c r="E29" s="121"/>
      <c r="F29" s="122"/>
      <c r="G29" s="121"/>
      <c r="H29" s="123"/>
      <c r="I29" s="124"/>
      <c r="J29" s="125"/>
      <c r="K29" s="116"/>
    </row>
    <row r="30" spans="1:11" ht="28.5" customHeight="1">
      <c r="A30" s="116"/>
      <c r="B30" s="118"/>
      <c r="C30" s="119"/>
      <c r="D30" s="120"/>
      <c r="E30" s="121"/>
      <c r="F30" s="122"/>
      <c r="G30" s="121"/>
      <c r="H30" s="123"/>
      <c r="I30" s="124"/>
      <c r="J30" s="125"/>
      <c r="K30" s="116"/>
    </row>
    <row r="31" spans="1:11" ht="28.5" customHeight="1">
      <c r="A31" s="116"/>
      <c r="B31" s="118"/>
      <c r="C31" s="119"/>
      <c r="D31" s="120"/>
      <c r="E31" s="121"/>
      <c r="F31" s="122"/>
      <c r="G31" s="121"/>
      <c r="H31" s="123"/>
      <c r="I31" s="124"/>
      <c r="J31" s="125"/>
      <c r="K31" s="116"/>
    </row>
    <row r="32" spans="1:11" ht="28.5" customHeight="1">
      <c r="A32" s="116"/>
      <c r="B32" s="118"/>
      <c r="C32" s="119"/>
      <c r="D32" s="120"/>
      <c r="E32" s="121"/>
      <c r="F32" s="122"/>
      <c r="G32" s="121"/>
      <c r="H32" s="123"/>
      <c r="I32" s="124"/>
      <c r="J32" s="125"/>
      <c r="K32" s="116"/>
    </row>
    <row r="33" spans="1:11" ht="28.5" customHeight="1">
      <c r="A33" s="116"/>
      <c r="B33" s="118"/>
      <c r="C33" s="119"/>
      <c r="D33" s="120"/>
      <c r="E33" s="121"/>
      <c r="F33" s="122"/>
      <c r="G33" s="121"/>
      <c r="H33" s="123"/>
      <c r="I33" s="124"/>
      <c r="J33" s="125"/>
      <c r="K33" s="116"/>
    </row>
    <row r="34" spans="1:11" ht="28.5" customHeight="1">
      <c r="A34" s="116"/>
      <c r="B34" s="118"/>
      <c r="C34" s="119"/>
      <c r="D34" s="120"/>
      <c r="E34" s="121"/>
      <c r="F34" s="122"/>
      <c r="G34" s="121"/>
      <c r="H34" s="123"/>
      <c r="I34" s="124"/>
      <c r="J34" s="125"/>
      <c r="K34" s="116"/>
    </row>
    <row r="35" spans="1:11" ht="28.5" customHeight="1">
      <c r="A35" s="116"/>
      <c r="B35" s="118"/>
      <c r="C35" s="119"/>
      <c r="D35" s="120"/>
      <c r="E35" s="121"/>
      <c r="F35" s="122"/>
      <c r="G35" s="121"/>
      <c r="H35" s="123"/>
      <c r="I35" s="124"/>
      <c r="J35" s="125"/>
      <c r="K35" s="116"/>
    </row>
    <row r="36" spans="1:11" ht="28.5" customHeight="1">
      <c r="A36" s="116"/>
      <c r="B36" s="118"/>
      <c r="C36" s="119"/>
      <c r="D36" s="120"/>
      <c r="E36" s="121"/>
      <c r="F36" s="122"/>
      <c r="G36" s="121"/>
      <c r="H36" s="123"/>
      <c r="I36" s="124"/>
      <c r="J36" s="125"/>
      <c r="K36" s="116"/>
    </row>
    <row r="37" spans="1:11" ht="28.5" customHeight="1">
      <c r="A37" s="116"/>
      <c r="B37" s="118"/>
      <c r="C37" s="119"/>
      <c r="D37" s="120"/>
      <c r="E37" s="121"/>
      <c r="F37" s="122"/>
      <c r="G37" s="121"/>
      <c r="H37" s="123"/>
      <c r="I37" s="124"/>
      <c r="J37" s="125"/>
      <c r="K37" s="116"/>
    </row>
    <row r="38" spans="1:11" ht="28.5" customHeight="1">
      <c r="A38" s="116"/>
      <c r="B38" s="118"/>
      <c r="C38" s="119"/>
      <c r="D38" s="120"/>
      <c r="E38" s="121"/>
      <c r="F38" s="122"/>
      <c r="G38" s="121"/>
      <c r="H38" s="123"/>
      <c r="I38" s="124"/>
      <c r="J38" s="125"/>
      <c r="K38" s="116"/>
    </row>
    <row r="39" spans="1:11" ht="28.5" customHeight="1">
      <c r="A39" s="116"/>
      <c r="B39" s="118"/>
      <c r="C39" s="119"/>
      <c r="D39" s="120"/>
      <c r="E39" s="121"/>
      <c r="F39" s="122"/>
      <c r="G39" s="121"/>
      <c r="H39" s="123"/>
      <c r="I39" s="124"/>
      <c r="J39" s="125"/>
      <c r="K39" s="116"/>
    </row>
    <row r="40" spans="1:11" ht="28.5" customHeight="1">
      <c r="A40" s="116"/>
      <c r="B40" s="118"/>
      <c r="C40" s="119"/>
      <c r="D40" s="120"/>
      <c r="E40" s="121"/>
      <c r="F40" s="122"/>
      <c r="G40" s="121"/>
      <c r="H40" s="123"/>
      <c r="I40" s="124"/>
      <c r="J40" s="125"/>
      <c r="K40" s="116"/>
    </row>
    <row r="41" spans="1:11" ht="28.5" customHeight="1" thickBot="1">
      <c r="A41" s="116"/>
      <c r="B41" s="126"/>
      <c r="C41" s="127"/>
      <c r="D41" s="128"/>
      <c r="E41" s="129"/>
      <c r="F41" s="130"/>
      <c r="G41" s="129"/>
      <c r="H41" s="131"/>
      <c r="I41" s="132"/>
      <c r="J41" s="133"/>
      <c r="K41" s="116"/>
    </row>
    <row r="42" spans="1:11" ht="16.5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</row>
  </sheetData>
  <mergeCells count="49">
    <mergeCell ref="A1:K1"/>
    <mergeCell ref="A2:A41"/>
    <mergeCell ref="B2:B3"/>
    <mergeCell ref="C2:J2"/>
    <mergeCell ref="K2:K41"/>
    <mergeCell ref="C3:J3"/>
    <mergeCell ref="B4:J4"/>
    <mergeCell ref="C5:H5"/>
    <mergeCell ref="F6:H6"/>
    <mergeCell ref="E7:G7"/>
    <mergeCell ref="H7:J7"/>
    <mergeCell ref="B8:J8"/>
    <mergeCell ref="C9:C10"/>
    <mergeCell ref="D9:D10"/>
    <mergeCell ref="G9:G10"/>
    <mergeCell ref="H9:H10"/>
    <mergeCell ref="I9:J10"/>
    <mergeCell ref="I22:J22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34:J34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41:J41"/>
    <mergeCell ref="A42:K42"/>
    <mergeCell ref="I35:J35"/>
    <mergeCell ref="I36:J36"/>
    <mergeCell ref="I37:J37"/>
    <mergeCell ref="I38:J38"/>
    <mergeCell ref="I39:J39"/>
    <mergeCell ref="I40:J40"/>
  </mergeCells>
  <dataValidations count="5">
    <dataValidation type="list" allowBlank="1" showInputMessage="1" showErrorMessage="1" sqref="D11:D41">
      <formula1>'MET Levels'!I14:I19</formula1>
    </dataValidation>
    <dataValidation type="list" allowBlank="1" showInputMessage="1" showErrorMessage="1" sqref="J6">
      <formula1>"Male, Female"</formula1>
    </dataValidation>
    <dataValidation type="list" allowBlank="1" showInputMessage="1" showErrorMessage="1" sqref="F10">
      <formula1>"Select, Km, Miles"</formula1>
    </dataValidation>
    <dataValidation type="list" allowBlank="1" showInputMessage="1" showErrorMessage="1" sqref="D7">
      <formula1>"Centimeter, Feet"</formula1>
    </dataValidation>
    <dataValidation type="list" allowBlank="1" showInputMessage="1" showErrorMessage="1" sqref="F6:G6">
      <formula1>"Select, Weight Loss, marathon, Fitness, Diabities, Other"</formula1>
    </dataValidation>
  </dataValidations>
  <hyperlinks>
    <hyperlink ref="C2" r:id="rId1"/>
  </hyperlinks>
  <printOptions horizontalCentered="1" verticalCentered="1"/>
  <pageMargins left="0.11811023622047245" right="0.11811023622047245" top="0.11811023622047245" bottom="0.11811023622047245" header="0.11811023622047245" footer="0.11811023622047245"/>
  <pageSetup scale="71" fitToHeight="0" orientation="portrait" r:id="rId2"/>
  <headerFooter>
    <oddFooter>Prepared by ExcelDataPro;Fahim &amp;D&amp;RPage &amp;P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7"/>
  <sheetViews>
    <sheetView topLeftCell="A37" workbookViewId="0">
      <selection activeCell="M58" sqref="M58"/>
    </sheetView>
  </sheetViews>
  <sheetFormatPr defaultRowHeight="15"/>
  <cols>
    <col min="1" max="1" width="3.140625" customWidth="1"/>
    <col min="2" max="2" width="14.85546875" customWidth="1"/>
    <col min="3" max="3" width="12.140625" hidden="1" customWidth="1"/>
    <col min="4" max="4" width="27.140625" bestFit="1" customWidth="1"/>
    <col min="5" max="5" width="11.85546875" customWidth="1"/>
    <col min="6" max="6" width="11.7109375" bestFit="1" customWidth="1"/>
    <col min="7" max="7" width="12.5703125" bestFit="1" customWidth="1"/>
    <col min="8" max="8" width="19.140625" bestFit="1" customWidth="1"/>
    <col min="9" max="9" width="3.140625" customWidth="1"/>
    <col min="15" max="15" width="8" bestFit="1" customWidth="1"/>
  </cols>
  <sheetData>
    <row r="1" spans="1:13" ht="16.5" customHeight="1" thickBot="1">
      <c r="A1" s="54"/>
      <c r="B1" s="54"/>
      <c r="C1" s="54"/>
      <c r="D1" s="54"/>
      <c r="E1" s="54"/>
      <c r="F1" s="54"/>
      <c r="G1" s="54"/>
      <c r="H1" s="54"/>
      <c r="I1" s="54"/>
    </row>
    <row r="2" spans="1:13" ht="40.5" thickTop="1" thickBot="1">
      <c r="A2" s="54"/>
      <c r="B2" s="28" t="s">
        <v>0</v>
      </c>
      <c r="C2" s="29"/>
      <c r="D2" s="28" t="s">
        <v>22</v>
      </c>
      <c r="E2" s="65" t="s">
        <v>80</v>
      </c>
      <c r="F2" s="25" t="s">
        <v>81</v>
      </c>
      <c r="G2" s="66" t="s">
        <v>59</v>
      </c>
      <c r="H2" s="25" t="s">
        <v>79</v>
      </c>
      <c r="I2" s="54"/>
    </row>
    <row r="3" spans="1:13" ht="17.25" thickTop="1" thickBot="1">
      <c r="A3" s="54"/>
      <c r="B3" s="5">
        <v>43739</v>
      </c>
      <c r="C3" s="6" t="s">
        <v>63</v>
      </c>
      <c r="D3" s="31" t="s">
        <v>55</v>
      </c>
      <c r="E3" s="7">
        <v>50</v>
      </c>
      <c r="F3" s="8">
        <v>3</v>
      </c>
      <c r="G3" s="7">
        <v>16.666666666666668</v>
      </c>
      <c r="H3" s="10">
        <v>201.25000000000003</v>
      </c>
      <c r="I3" s="54"/>
    </row>
    <row r="4" spans="1:13" ht="17.25" thickTop="1" thickBot="1">
      <c r="A4" s="54"/>
      <c r="B4" s="9">
        <v>43740</v>
      </c>
      <c r="C4" s="6" t="s">
        <v>64</v>
      </c>
      <c r="D4" s="31" t="s">
        <v>55</v>
      </c>
      <c r="E4" s="7">
        <v>40</v>
      </c>
      <c r="F4" s="8">
        <v>5</v>
      </c>
      <c r="G4" s="7">
        <v>8</v>
      </c>
      <c r="H4" s="10">
        <v>161</v>
      </c>
      <c r="I4" s="54"/>
    </row>
    <row r="5" spans="1:13" ht="17.25" thickTop="1" thickBot="1">
      <c r="A5" s="54"/>
      <c r="B5" s="9">
        <v>43741</v>
      </c>
      <c r="C5" s="6" t="s">
        <v>65</v>
      </c>
      <c r="D5" s="31" t="s">
        <v>55</v>
      </c>
      <c r="E5" s="7">
        <v>30</v>
      </c>
      <c r="F5" s="8">
        <v>3</v>
      </c>
      <c r="G5" s="7">
        <v>10</v>
      </c>
      <c r="H5" s="10">
        <v>120.75000000000001</v>
      </c>
      <c r="I5" s="54"/>
    </row>
    <row r="6" spans="1:13" ht="17.25" thickTop="1" thickBot="1">
      <c r="A6" s="54"/>
      <c r="B6" s="9">
        <v>43742</v>
      </c>
      <c r="C6" s="6" t="s">
        <v>66</v>
      </c>
      <c r="D6" s="31" t="s">
        <v>55</v>
      </c>
      <c r="E6" s="7">
        <v>40</v>
      </c>
      <c r="F6" s="8">
        <v>5</v>
      </c>
      <c r="G6" s="7">
        <v>8</v>
      </c>
      <c r="H6" s="10">
        <v>161</v>
      </c>
      <c r="I6" s="54"/>
    </row>
    <row r="7" spans="1:13" ht="17.25" thickTop="1" thickBot="1">
      <c r="A7" s="54"/>
      <c r="B7" s="9">
        <v>43743</v>
      </c>
      <c r="C7" s="6" t="s">
        <v>67</v>
      </c>
      <c r="D7" s="31" t="s">
        <v>55</v>
      </c>
      <c r="E7" s="7">
        <v>50</v>
      </c>
      <c r="F7" s="8">
        <v>4</v>
      </c>
      <c r="G7" s="7">
        <v>12.5</v>
      </c>
      <c r="H7" s="10">
        <v>201.25000000000003</v>
      </c>
      <c r="I7" s="54"/>
    </row>
    <row r="8" spans="1:13" ht="17.25" thickTop="1" thickBot="1">
      <c r="A8" s="54"/>
      <c r="B8" s="9">
        <v>43744</v>
      </c>
      <c r="C8" s="6" t="s">
        <v>68</v>
      </c>
      <c r="D8" s="31" t="s">
        <v>55</v>
      </c>
      <c r="E8" s="7">
        <v>60</v>
      </c>
      <c r="F8" s="8">
        <v>3</v>
      </c>
      <c r="G8" s="7">
        <v>20</v>
      </c>
      <c r="H8" s="10">
        <v>241.50000000000003</v>
      </c>
      <c r="I8" s="54"/>
    </row>
    <row r="9" spans="1:13" ht="17.25" thickTop="1" thickBot="1">
      <c r="A9" s="54"/>
      <c r="B9" s="9">
        <v>43745</v>
      </c>
      <c r="C9" s="6" t="s">
        <v>69</v>
      </c>
      <c r="D9" s="31" t="s">
        <v>55</v>
      </c>
      <c r="E9" s="7">
        <v>35</v>
      </c>
      <c r="F9" s="8">
        <v>2</v>
      </c>
      <c r="G9" s="7">
        <v>17.5</v>
      </c>
      <c r="H9" s="10">
        <v>140.875</v>
      </c>
      <c r="I9" s="54"/>
    </row>
    <row r="10" spans="1:13" ht="17.25" thickTop="1" thickBot="1">
      <c r="A10" s="54"/>
      <c r="B10" s="57"/>
      <c r="C10" s="58"/>
      <c r="D10" s="60"/>
      <c r="E10" s="61"/>
      <c r="F10" s="62"/>
      <c r="G10" s="61"/>
      <c r="H10" s="63"/>
      <c r="I10" s="54"/>
    </row>
    <row r="11" spans="1:13" ht="21" thickTop="1" thickBot="1">
      <c r="A11" s="54"/>
      <c r="B11" s="54"/>
      <c r="D11" s="94" t="s">
        <v>82</v>
      </c>
      <c r="E11" s="94"/>
      <c r="F11" s="94"/>
      <c r="G11" s="94"/>
      <c r="H11" s="59"/>
      <c r="I11" s="54"/>
    </row>
    <row r="12" spans="1:13" ht="21" thickTop="1" thickBot="1">
      <c r="A12" s="54"/>
      <c r="B12" s="54"/>
      <c r="D12" s="94" t="s">
        <v>27</v>
      </c>
      <c r="E12" s="94"/>
      <c r="F12" s="94" t="s">
        <v>78</v>
      </c>
      <c r="G12" s="94"/>
      <c r="H12" s="55"/>
      <c r="I12" s="54"/>
    </row>
    <row r="13" spans="1:13" ht="18.75" thickTop="1" thickBot="1">
      <c r="A13" s="54"/>
      <c r="B13" s="54"/>
      <c r="D13" s="95" t="s">
        <v>72</v>
      </c>
      <c r="E13" s="95"/>
      <c r="F13" s="93">
        <f>AVERAGE('Monthly Walking Log'!H11:H41)</f>
        <v>273.95967741935488</v>
      </c>
      <c r="G13" s="93"/>
      <c r="H13" s="55"/>
      <c r="I13" s="54"/>
    </row>
    <row r="14" spans="1:13" ht="18.75" thickTop="1" thickBot="1">
      <c r="A14" s="54"/>
      <c r="B14" s="54"/>
      <c r="D14" s="95" t="s">
        <v>73</v>
      </c>
      <c r="E14" s="95"/>
      <c r="F14" s="93">
        <f>MAX('Monthly Walking Log'!H11:H41)</f>
        <v>627.90000000000009</v>
      </c>
      <c r="G14" s="93"/>
      <c r="H14" s="55"/>
      <c r="I14" s="54"/>
    </row>
    <row r="15" spans="1:13" ht="18.75" thickTop="1" thickBot="1">
      <c r="A15" s="54"/>
      <c r="B15" s="54"/>
      <c r="D15" s="95" t="s">
        <v>74</v>
      </c>
      <c r="E15" s="95"/>
      <c r="F15" s="93">
        <f>MIN('Monthly Walking Log'!H11:H41)</f>
        <v>120.75000000000001</v>
      </c>
      <c r="G15" s="93"/>
      <c r="H15" s="55"/>
      <c r="I15" s="54"/>
    </row>
    <row r="16" spans="1:13" ht="18.75" thickTop="1" thickBot="1">
      <c r="A16" s="54"/>
      <c r="B16" s="54"/>
      <c r="D16" s="95" t="s">
        <v>70</v>
      </c>
      <c r="E16" s="95"/>
      <c r="F16" s="93">
        <f>AVERAGE(H3:H9)</f>
        <v>175.375</v>
      </c>
      <c r="G16" s="93"/>
      <c r="H16" s="55"/>
      <c r="I16" s="54"/>
      <c r="M16" s="56"/>
    </row>
    <row r="17" spans="1:9" ht="18.75" thickTop="1" thickBot="1">
      <c r="A17" s="54"/>
      <c r="B17" s="54"/>
      <c r="D17" s="95" t="s">
        <v>75</v>
      </c>
      <c r="E17" s="95"/>
      <c r="F17" s="93">
        <f>MAX(H3:H9)</f>
        <v>241.50000000000003</v>
      </c>
      <c r="G17" s="93"/>
      <c r="H17" s="55"/>
      <c r="I17" s="54"/>
    </row>
    <row r="18" spans="1:9" ht="18.75" thickTop="1" thickBot="1">
      <c r="A18" s="54"/>
      <c r="B18" s="54"/>
      <c r="D18" s="95" t="s">
        <v>76</v>
      </c>
      <c r="E18" s="95"/>
      <c r="F18" s="93">
        <f>MIN(H3:H9)</f>
        <v>120.75000000000001</v>
      </c>
      <c r="G18" s="93"/>
      <c r="H18" s="55"/>
      <c r="I18" s="54"/>
    </row>
    <row r="19" spans="1:9" ht="16.5" customHeight="1" thickTop="1">
      <c r="A19" s="54"/>
      <c r="B19" s="54"/>
      <c r="C19" s="54"/>
      <c r="D19" s="54"/>
      <c r="E19" s="54"/>
      <c r="F19" s="55"/>
      <c r="G19" s="55"/>
      <c r="H19" s="55"/>
      <c r="I19" s="54"/>
    </row>
    <row r="20" spans="1:9">
      <c r="A20" s="54"/>
      <c r="B20" s="54"/>
      <c r="C20" s="54"/>
      <c r="D20" s="54"/>
      <c r="E20" s="54"/>
      <c r="F20" s="54"/>
      <c r="G20" s="54"/>
      <c r="H20" s="54"/>
      <c r="I20" s="54"/>
    </row>
    <row r="21" spans="1:9">
      <c r="A21" s="54"/>
      <c r="B21" s="54"/>
      <c r="C21" s="54"/>
      <c r="D21" s="54"/>
      <c r="E21" s="54"/>
      <c r="F21" s="54"/>
      <c r="G21" s="54"/>
      <c r="H21" s="54"/>
      <c r="I21" s="54"/>
    </row>
    <row r="22" spans="1:9">
      <c r="A22" s="54"/>
      <c r="B22" s="54"/>
      <c r="C22" s="54"/>
      <c r="D22" s="54"/>
      <c r="E22" s="54"/>
      <c r="F22" s="54"/>
      <c r="G22" s="54"/>
      <c r="H22" s="54"/>
      <c r="I22" s="54"/>
    </row>
    <row r="23" spans="1:9">
      <c r="A23" s="54"/>
      <c r="B23" s="54"/>
      <c r="C23" s="54"/>
      <c r="D23" s="54"/>
      <c r="E23" s="54"/>
      <c r="F23" s="54"/>
      <c r="G23" s="54"/>
      <c r="H23" s="54"/>
      <c r="I23" s="54"/>
    </row>
    <row r="24" spans="1:9">
      <c r="A24" s="54"/>
      <c r="B24" s="54"/>
      <c r="C24" s="54"/>
      <c r="D24" s="54"/>
      <c r="E24" s="54"/>
      <c r="F24" s="54"/>
      <c r="G24" s="54"/>
      <c r="H24" s="54"/>
      <c r="I24" s="54"/>
    </row>
    <row r="25" spans="1:9">
      <c r="A25" s="54"/>
      <c r="B25" s="54"/>
      <c r="C25" s="54"/>
      <c r="D25" s="54"/>
      <c r="E25" s="54"/>
      <c r="F25" s="54"/>
      <c r="G25" s="54"/>
      <c r="H25" s="54"/>
      <c r="I25" s="54"/>
    </row>
    <row r="26" spans="1:9">
      <c r="A26" s="54"/>
      <c r="B26" s="54"/>
      <c r="C26" s="54"/>
      <c r="D26" s="54"/>
      <c r="E26" s="54"/>
      <c r="F26" s="54"/>
      <c r="G26" s="54"/>
      <c r="H26" s="54"/>
      <c r="I26" s="54"/>
    </row>
    <row r="27" spans="1:9">
      <c r="A27" s="54"/>
      <c r="B27" s="54"/>
      <c r="C27" s="54"/>
      <c r="D27" s="54"/>
      <c r="E27" s="54"/>
      <c r="F27" s="54"/>
      <c r="G27" s="54"/>
      <c r="H27" s="54"/>
      <c r="I27" s="54"/>
    </row>
    <row r="28" spans="1:9">
      <c r="A28" s="54"/>
      <c r="B28" s="54"/>
      <c r="C28" s="54"/>
      <c r="D28" s="54"/>
      <c r="E28" s="54"/>
      <c r="F28" s="54"/>
      <c r="G28" s="54"/>
      <c r="H28" s="54"/>
      <c r="I28" s="54"/>
    </row>
    <row r="29" spans="1:9">
      <c r="A29" s="54"/>
      <c r="B29" s="54"/>
      <c r="C29" s="54"/>
      <c r="D29" s="54"/>
      <c r="E29" s="54"/>
      <c r="F29" s="54"/>
      <c r="G29" s="54"/>
      <c r="H29" s="54"/>
      <c r="I29" s="54"/>
    </row>
    <row r="30" spans="1:9">
      <c r="A30" s="54"/>
      <c r="B30" s="54"/>
      <c r="C30" s="54"/>
      <c r="D30" s="54"/>
      <c r="E30" s="54"/>
      <c r="F30" s="54"/>
      <c r="G30" s="54"/>
      <c r="H30" s="54"/>
      <c r="I30" s="54"/>
    </row>
    <row r="31" spans="1:9">
      <c r="A31" s="54"/>
      <c r="B31" s="54"/>
      <c r="C31" s="54"/>
      <c r="D31" s="54"/>
      <c r="E31" s="54"/>
      <c r="F31" s="54"/>
      <c r="G31" s="54"/>
      <c r="H31" s="54"/>
      <c r="I31" s="54"/>
    </row>
    <row r="32" spans="1:9">
      <c r="A32" s="54"/>
      <c r="B32" s="54"/>
      <c r="C32" s="54"/>
      <c r="D32" s="54"/>
      <c r="E32" s="54"/>
      <c r="F32" s="54"/>
      <c r="G32" s="54"/>
      <c r="H32" s="54"/>
      <c r="I32" s="54"/>
    </row>
    <row r="33" spans="1:9">
      <c r="A33" s="54"/>
      <c r="B33" s="54"/>
      <c r="C33" s="54"/>
      <c r="D33" s="54"/>
      <c r="E33" s="54"/>
      <c r="F33" s="54"/>
      <c r="G33" s="54"/>
      <c r="H33" s="54"/>
      <c r="I33" s="54"/>
    </row>
    <row r="34" spans="1:9">
      <c r="A34" s="54"/>
      <c r="B34" s="54"/>
      <c r="C34" s="54"/>
      <c r="D34" s="54"/>
      <c r="E34" s="54"/>
      <c r="F34" s="54"/>
      <c r="G34" s="54"/>
      <c r="H34" s="54"/>
      <c r="I34" s="54"/>
    </row>
    <row r="35" spans="1:9">
      <c r="A35" s="54"/>
      <c r="B35" s="54"/>
      <c r="C35" s="54"/>
      <c r="D35" s="54"/>
      <c r="E35" s="54"/>
      <c r="F35" s="54"/>
      <c r="G35" s="54"/>
      <c r="H35" s="54"/>
      <c r="I35" s="54"/>
    </row>
    <row r="36" spans="1:9">
      <c r="A36" s="54"/>
      <c r="B36" s="54"/>
      <c r="C36" s="54"/>
      <c r="D36" s="54"/>
      <c r="E36" s="54"/>
      <c r="F36" s="54"/>
      <c r="G36" s="54"/>
      <c r="H36" s="54"/>
      <c r="I36" s="54"/>
    </row>
    <row r="37" spans="1:9" ht="20.25" customHeight="1">
      <c r="A37" s="54"/>
      <c r="B37" s="54"/>
      <c r="C37" s="54"/>
      <c r="D37" s="54"/>
      <c r="E37" s="54"/>
      <c r="F37" s="54"/>
      <c r="G37" s="54"/>
      <c r="H37" s="54"/>
      <c r="I37" s="54"/>
    </row>
    <row r="38" spans="1:9">
      <c r="A38" s="54"/>
      <c r="B38" s="54"/>
      <c r="C38" s="54"/>
      <c r="D38" s="54"/>
      <c r="E38" s="54"/>
      <c r="F38" s="54"/>
      <c r="G38" s="54"/>
      <c r="H38" s="54"/>
      <c r="I38" s="54"/>
    </row>
    <row r="39" spans="1:9">
      <c r="A39" s="54"/>
      <c r="B39" s="54"/>
      <c r="C39" s="54"/>
      <c r="D39" s="54"/>
      <c r="E39" s="54"/>
      <c r="F39" s="54"/>
      <c r="G39" s="54"/>
      <c r="H39" s="54"/>
      <c r="I39" s="54"/>
    </row>
    <row r="40" spans="1:9">
      <c r="A40" s="54"/>
      <c r="B40" s="54"/>
      <c r="C40" s="54"/>
      <c r="D40" s="54"/>
      <c r="E40" s="54"/>
      <c r="F40" s="54"/>
      <c r="G40" s="54"/>
      <c r="H40" s="54"/>
      <c r="I40" s="54"/>
    </row>
    <row r="41" spans="1:9">
      <c r="A41" s="54"/>
      <c r="B41" s="54"/>
      <c r="C41" s="54"/>
      <c r="D41" s="54"/>
      <c r="E41" s="54"/>
      <c r="F41" s="54"/>
      <c r="G41" s="54"/>
      <c r="H41" s="54"/>
      <c r="I41" s="54"/>
    </row>
    <row r="42" spans="1:9">
      <c r="A42" s="54"/>
      <c r="B42" s="54"/>
      <c r="C42" s="54"/>
      <c r="D42" s="54"/>
      <c r="E42" s="54"/>
      <c r="F42" s="54"/>
      <c r="G42" s="54"/>
      <c r="H42" s="54"/>
      <c r="I42" s="54"/>
    </row>
    <row r="43" spans="1:9">
      <c r="A43" s="54"/>
      <c r="B43" s="54"/>
      <c r="C43" s="54"/>
      <c r="D43" s="54"/>
      <c r="E43" s="54"/>
      <c r="F43" s="54"/>
      <c r="G43" s="54"/>
      <c r="H43" s="54"/>
      <c r="I43" s="54"/>
    </row>
    <row r="44" spans="1:9">
      <c r="A44" s="54"/>
      <c r="B44" s="54"/>
      <c r="C44" s="54"/>
      <c r="D44" s="54"/>
      <c r="E44" s="54"/>
      <c r="F44" s="54"/>
      <c r="G44" s="54"/>
      <c r="H44" s="54"/>
      <c r="I44" s="54"/>
    </row>
    <row r="45" spans="1:9">
      <c r="A45" s="54"/>
      <c r="B45" s="54"/>
      <c r="C45" s="54"/>
      <c r="D45" s="54"/>
      <c r="E45" s="54"/>
      <c r="F45" s="54"/>
      <c r="G45" s="54"/>
      <c r="H45" s="54"/>
      <c r="I45" s="54"/>
    </row>
    <row r="46" spans="1:9">
      <c r="A46" s="54"/>
      <c r="B46" s="54"/>
      <c r="C46" s="54"/>
      <c r="D46" s="54"/>
      <c r="E46" s="54"/>
      <c r="F46" s="54"/>
      <c r="G46" s="54"/>
      <c r="H46" s="54"/>
      <c r="I46" s="54"/>
    </row>
    <row r="47" spans="1:9">
      <c r="A47" s="54"/>
      <c r="B47" s="54"/>
      <c r="C47" s="54"/>
      <c r="D47" s="54"/>
      <c r="E47" s="54"/>
      <c r="F47" s="54"/>
      <c r="G47" s="54"/>
      <c r="H47" s="54"/>
      <c r="I47" s="54"/>
    </row>
    <row r="48" spans="1:9">
      <c r="A48" s="54"/>
      <c r="B48" s="54"/>
      <c r="C48" s="54"/>
      <c r="D48" s="54"/>
      <c r="E48" s="54"/>
      <c r="F48" s="54"/>
      <c r="G48" s="54"/>
      <c r="H48" s="54"/>
      <c r="I48" s="54"/>
    </row>
    <row r="49" spans="1:9">
      <c r="A49" s="54"/>
      <c r="B49" s="54"/>
      <c r="C49" s="54"/>
      <c r="D49" s="54"/>
      <c r="E49" s="54"/>
      <c r="F49" s="54"/>
      <c r="G49" s="54"/>
      <c r="H49" s="54"/>
      <c r="I49" s="54"/>
    </row>
    <row r="50" spans="1:9">
      <c r="A50" s="54"/>
      <c r="B50" s="54"/>
      <c r="C50" s="54"/>
      <c r="D50" s="54"/>
      <c r="E50" s="54"/>
      <c r="F50" s="54"/>
      <c r="G50" s="54"/>
      <c r="H50" s="54"/>
      <c r="I50" s="54"/>
    </row>
    <row r="51" spans="1:9">
      <c r="A51" s="54"/>
      <c r="B51" s="54"/>
      <c r="C51" s="54"/>
      <c r="D51" s="54"/>
      <c r="E51" s="54"/>
      <c r="F51" s="54"/>
      <c r="G51" s="54"/>
      <c r="H51" s="54"/>
      <c r="I51" s="54"/>
    </row>
    <row r="52" spans="1:9">
      <c r="A52" s="54"/>
      <c r="B52" s="54"/>
      <c r="C52" s="54"/>
      <c r="D52" s="54"/>
      <c r="E52" s="54"/>
      <c r="F52" s="54"/>
      <c r="G52" s="54"/>
      <c r="H52" s="54"/>
      <c r="I52" s="54"/>
    </row>
    <row r="53" spans="1:9">
      <c r="A53" s="54"/>
      <c r="B53" s="54"/>
      <c r="C53" s="54"/>
      <c r="D53" s="54"/>
      <c r="E53" s="54"/>
      <c r="F53" s="54"/>
      <c r="G53" s="54"/>
      <c r="H53" s="54"/>
      <c r="I53" s="54"/>
    </row>
    <row r="54" spans="1:9">
      <c r="A54" s="54"/>
      <c r="B54" s="54"/>
      <c r="C54" s="54"/>
      <c r="D54" s="54"/>
      <c r="E54" s="54"/>
      <c r="F54" s="54"/>
      <c r="G54" s="54"/>
      <c r="H54" s="54"/>
      <c r="I54" s="54"/>
    </row>
    <row r="55" spans="1:9">
      <c r="A55" s="54"/>
      <c r="B55" s="54"/>
      <c r="C55" s="54"/>
      <c r="D55" s="54"/>
      <c r="E55" s="54"/>
      <c r="F55" s="54"/>
      <c r="G55" s="54"/>
      <c r="H55" s="54"/>
      <c r="I55" s="54"/>
    </row>
    <row r="56" spans="1:9">
      <c r="A56" s="54"/>
      <c r="B56" s="54"/>
      <c r="C56" s="54"/>
      <c r="D56" s="54"/>
      <c r="E56" s="54"/>
      <c r="F56" s="54"/>
      <c r="G56" s="54"/>
      <c r="H56" s="54"/>
      <c r="I56" s="54"/>
    </row>
    <row r="57" spans="1:9" ht="21.75" customHeight="1">
      <c r="A57" s="54"/>
      <c r="B57" s="54"/>
      <c r="C57" s="54"/>
      <c r="D57" s="54"/>
      <c r="E57" s="54"/>
      <c r="F57" s="54"/>
      <c r="G57" s="54"/>
      <c r="H57" s="54"/>
      <c r="I57" s="54"/>
    </row>
  </sheetData>
  <mergeCells count="15">
    <mergeCell ref="D14:E14"/>
    <mergeCell ref="F14:G14"/>
    <mergeCell ref="D11:G11"/>
    <mergeCell ref="D12:E12"/>
    <mergeCell ref="F12:G12"/>
    <mergeCell ref="D13:E13"/>
    <mergeCell ref="F13:G13"/>
    <mergeCell ref="D18:E18"/>
    <mergeCell ref="F18:G18"/>
    <mergeCell ref="D15:E15"/>
    <mergeCell ref="F15:G15"/>
    <mergeCell ref="D16:E16"/>
    <mergeCell ref="F16:G16"/>
    <mergeCell ref="D17:E17"/>
    <mergeCell ref="F17:G17"/>
  </mergeCells>
  <dataValidations count="1">
    <dataValidation type="list" allowBlank="1" showInputMessage="1" showErrorMessage="1" sqref="D3:D10">
      <formula1>'MET Levels'!I2:I13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120" zoomScaleNormal="120" workbookViewId="0">
      <selection activeCell="C23" sqref="C23"/>
    </sheetView>
  </sheetViews>
  <sheetFormatPr defaultRowHeight="15"/>
  <cols>
    <col min="1" max="1" width="7" style="22" bestFit="1" customWidth="1"/>
    <col min="2" max="2" width="21.28515625" style="21" bestFit="1" customWidth="1"/>
    <col min="3" max="3" width="44.42578125" style="21" bestFit="1" customWidth="1"/>
    <col min="4" max="8" width="9.140625" style="15"/>
    <col min="9" max="9" width="80.140625" style="15" hidden="1" customWidth="1"/>
    <col min="10" max="10" width="13.42578125" style="15" hidden="1" customWidth="1"/>
    <col min="11" max="16384" width="9.140625" style="15"/>
  </cols>
  <sheetData>
    <row r="1" spans="1:10">
      <c r="A1" s="12" t="s">
        <v>26</v>
      </c>
      <c r="B1" s="13" t="s">
        <v>22</v>
      </c>
      <c r="C1" s="13" t="s">
        <v>27</v>
      </c>
      <c r="D1" s="14"/>
      <c r="J1" s="16" t="s">
        <v>26</v>
      </c>
    </row>
    <row r="2" spans="1:10">
      <c r="A2" s="17">
        <v>8</v>
      </c>
      <c r="B2" s="18" t="s">
        <v>28</v>
      </c>
      <c r="C2" s="18" t="s">
        <v>29</v>
      </c>
      <c r="I2" s="15" t="str">
        <f>CONCATENATE(B2," ","-"," ",C2)</f>
        <v>Running - 5 mph(12 min mile)</v>
      </c>
      <c r="J2" s="19">
        <v>8</v>
      </c>
    </row>
    <row r="3" spans="1:10">
      <c r="A3" s="17">
        <v>9</v>
      </c>
      <c r="B3" s="18" t="s">
        <v>28</v>
      </c>
      <c r="C3" s="18" t="s">
        <v>30</v>
      </c>
      <c r="I3" s="15" t="str">
        <f t="shared" ref="I3:I19" si="0">CONCATENATE(B3," ","-"," ",C3)</f>
        <v>Running - 5.2 mph ( 11.5 min mile)</v>
      </c>
      <c r="J3" s="19">
        <v>9</v>
      </c>
    </row>
    <row r="4" spans="1:10">
      <c r="A4" s="17">
        <v>10</v>
      </c>
      <c r="B4" s="18" t="s">
        <v>28</v>
      </c>
      <c r="C4" s="18" t="s">
        <v>31</v>
      </c>
      <c r="I4" s="15" t="str">
        <f t="shared" si="0"/>
        <v>Running - 6 mph (10 min mile)</v>
      </c>
      <c r="J4" s="19">
        <v>10</v>
      </c>
    </row>
    <row r="5" spans="1:10">
      <c r="A5" s="17">
        <v>11</v>
      </c>
      <c r="B5" s="18" t="s">
        <v>28</v>
      </c>
      <c r="C5" s="18" t="s">
        <v>32</v>
      </c>
      <c r="I5" s="15" t="str">
        <f t="shared" si="0"/>
        <v>Running - 6.7 mph (9 min mile)</v>
      </c>
      <c r="J5" s="19">
        <v>11</v>
      </c>
    </row>
    <row r="6" spans="1:10">
      <c r="A6" s="17">
        <v>11.5</v>
      </c>
      <c r="B6" s="18" t="s">
        <v>28</v>
      </c>
      <c r="C6" s="18" t="s">
        <v>33</v>
      </c>
      <c r="I6" s="15" t="str">
        <f t="shared" si="0"/>
        <v>Running - 7 mph ( 8.5 min mile)</v>
      </c>
      <c r="J6" s="19">
        <v>11.5</v>
      </c>
    </row>
    <row r="7" spans="1:10">
      <c r="A7" s="17">
        <v>12.5</v>
      </c>
      <c r="B7" s="18" t="s">
        <v>28</v>
      </c>
      <c r="C7" s="18" t="s">
        <v>34</v>
      </c>
      <c r="I7" s="15" t="str">
        <f t="shared" si="0"/>
        <v>Running - 7.5 mph ( 8 min mile)</v>
      </c>
      <c r="J7" s="19">
        <v>12.5</v>
      </c>
    </row>
    <row r="8" spans="1:10">
      <c r="A8" s="17">
        <v>13.5</v>
      </c>
      <c r="B8" s="18" t="s">
        <v>28</v>
      </c>
      <c r="C8" s="18" t="s">
        <v>35</v>
      </c>
      <c r="I8" s="15" t="str">
        <f t="shared" si="0"/>
        <v>Running - 8 mph ( 7.5 min mile)</v>
      </c>
      <c r="J8" s="19">
        <v>13.5</v>
      </c>
    </row>
    <row r="9" spans="1:10">
      <c r="A9" s="17">
        <v>14</v>
      </c>
      <c r="B9" s="18" t="s">
        <v>28</v>
      </c>
      <c r="C9" s="18" t="s">
        <v>36</v>
      </c>
      <c r="I9" s="15" t="str">
        <f t="shared" si="0"/>
        <v>Running - 8.6 mph ( 7 min mile)</v>
      </c>
      <c r="J9" s="19">
        <v>14</v>
      </c>
    </row>
    <row r="10" spans="1:10">
      <c r="A10" s="17">
        <v>15</v>
      </c>
      <c r="B10" s="18" t="s">
        <v>28</v>
      </c>
      <c r="C10" s="18" t="s">
        <v>37</v>
      </c>
      <c r="I10" s="15" t="str">
        <f t="shared" si="0"/>
        <v>Running - 9 mph ( 6.5 min mile)</v>
      </c>
      <c r="J10" s="19">
        <v>15</v>
      </c>
    </row>
    <row r="11" spans="1:10">
      <c r="A11" s="17">
        <v>16</v>
      </c>
      <c r="B11" s="18" t="s">
        <v>28</v>
      </c>
      <c r="C11" s="18" t="s">
        <v>38</v>
      </c>
      <c r="I11" s="15" t="str">
        <f t="shared" si="0"/>
        <v>Running - 10 mph ( 6 min mile)</v>
      </c>
      <c r="J11" s="19">
        <v>16</v>
      </c>
    </row>
    <row r="12" spans="1:10">
      <c r="A12" s="17">
        <v>18</v>
      </c>
      <c r="B12" s="18" t="s">
        <v>28</v>
      </c>
      <c r="C12" s="18" t="s">
        <v>39</v>
      </c>
      <c r="I12" s="15" t="str">
        <f t="shared" si="0"/>
        <v>Running - 10.9 mph ( 5.5 min mile)</v>
      </c>
      <c r="J12" s="19">
        <v>18</v>
      </c>
    </row>
    <row r="13" spans="1:10">
      <c r="A13" s="17">
        <v>15</v>
      </c>
      <c r="B13" s="18" t="s">
        <v>51</v>
      </c>
      <c r="C13" s="18" t="s">
        <v>40</v>
      </c>
      <c r="I13" s="15" t="str">
        <f t="shared" si="0"/>
        <v>Running Stairs - Running stairs</v>
      </c>
      <c r="J13" s="19">
        <v>15</v>
      </c>
    </row>
    <row r="14" spans="1:10">
      <c r="A14" s="17">
        <v>2.5</v>
      </c>
      <c r="B14" s="18" t="s">
        <v>41</v>
      </c>
      <c r="C14" s="18" t="s">
        <v>42</v>
      </c>
      <c r="I14" s="15" t="str">
        <f t="shared" si="0"/>
        <v>Walking - 2 mph,level slow pace,firm surface</v>
      </c>
      <c r="J14" s="19">
        <v>2.5</v>
      </c>
    </row>
    <row r="15" spans="1:10">
      <c r="A15" s="17">
        <v>3</v>
      </c>
      <c r="B15" s="18" t="s">
        <v>41</v>
      </c>
      <c r="C15" s="18" t="s">
        <v>43</v>
      </c>
      <c r="I15" s="15" t="str">
        <f t="shared" si="0"/>
        <v>Walking - 2.5 mph,firm surface</v>
      </c>
      <c r="J15" s="19">
        <v>3</v>
      </c>
    </row>
    <row r="16" spans="1:10">
      <c r="A16" s="17">
        <v>3.5</v>
      </c>
      <c r="B16" s="18" t="s">
        <v>41</v>
      </c>
      <c r="C16" s="18" t="s">
        <v>44</v>
      </c>
      <c r="I16" s="15" t="str">
        <f t="shared" si="0"/>
        <v>Walking - 3 mph,level,moderate pace,firm surface</v>
      </c>
      <c r="J16" s="19">
        <v>3.5</v>
      </c>
    </row>
    <row r="17" spans="1:10">
      <c r="A17" s="17">
        <v>4</v>
      </c>
      <c r="B17" s="18" t="s">
        <v>41</v>
      </c>
      <c r="C17" s="18" t="s">
        <v>45</v>
      </c>
      <c r="I17" s="15" t="str">
        <f t="shared" si="0"/>
        <v>Walking - 3.5-4 mph,level,brisk,firm surface</v>
      </c>
      <c r="J17" s="19">
        <v>4</v>
      </c>
    </row>
    <row r="18" spans="1:10">
      <c r="A18" s="17">
        <v>4.5</v>
      </c>
      <c r="B18" s="18" t="s">
        <v>41</v>
      </c>
      <c r="C18" s="18" t="s">
        <v>46</v>
      </c>
      <c r="I18" s="15" t="str">
        <f t="shared" si="0"/>
        <v>Walking - 4.5 mph level.firm surface,very very brisk</v>
      </c>
      <c r="J18" s="19">
        <v>4.5</v>
      </c>
    </row>
    <row r="19" spans="1:10">
      <c r="A19" s="17">
        <v>6.5</v>
      </c>
      <c r="B19" s="18" t="s">
        <v>41</v>
      </c>
      <c r="C19" s="18" t="s">
        <v>47</v>
      </c>
      <c r="I19" s="15" t="str">
        <f t="shared" si="0"/>
        <v>Walking - racewalking</v>
      </c>
      <c r="J19" s="19">
        <v>6.5</v>
      </c>
    </row>
    <row r="20" spans="1:10">
      <c r="A20" s="20"/>
    </row>
    <row r="21" spans="1:10">
      <c r="A21" s="20"/>
      <c r="B21" s="21" t="s">
        <v>48</v>
      </c>
      <c r="C21" s="21" t="s">
        <v>49</v>
      </c>
    </row>
    <row r="22" spans="1:10">
      <c r="A22" s="20"/>
    </row>
    <row r="23" spans="1:10">
      <c r="A23" s="20"/>
    </row>
  </sheetData>
  <printOptions horizontalCentered="1" verticalCentered="1"/>
  <pageMargins left="0" right="0" top="0.19685039370078741" bottom="0.19685039370078741" header="0" footer="0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Monthly Running Log</vt:lpstr>
      <vt:lpstr>Printable Running Log</vt:lpstr>
      <vt:lpstr>Running Log Analysis</vt:lpstr>
      <vt:lpstr>Monthly Walking Log</vt:lpstr>
      <vt:lpstr>Printabl Walking Log</vt:lpstr>
      <vt:lpstr>Walking Log Analysis</vt:lpstr>
      <vt:lpstr>MET Levels</vt:lpstr>
      <vt:lpstr>'MET Levels'!Print_Area</vt:lpstr>
      <vt:lpstr>'Monthly Running Log'!Print_Area</vt:lpstr>
      <vt:lpstr>'Monthly Walking Log'!Print_Area</vt:lpstr>
      <vt:lpstr>'Printabl Walking Log'!Print_Area</vt:lpstr>
      <vt:lpstr>'Printable Running Log'!Print_Area</vt:lpstr>
    </vt:vector>
  </TitlesOfParts>
  <Company>ExcelDataPro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Running Log</dc:title>
  <dc:creator>ExcelDataPro;Fahim</dc:creator>
  <cp:keywords>Runnin Log With Charts Excel Template;www.ExcelDataPro.com</cp:keywords>
  <cp:lastModifiedBy>Windows User</cp:lastModifiedBy>
  <cp:lastPrinted>2019-10-05T03:39:53Z</cp:lastPrinted>
  <dcterms:created xsi:type="dcterms:W3CDTF">2009-01-23T18:26:06Z</dcterms:created>
  <dcterms:modified xsi:type="dcterms:W3CDTF">2019-10-05T03:53:39Z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2010-2017 Vertex42 LLC</vt:lpwstr>
  </property>
  <property fmtid="{D5CDD505-2E9C-101B-9397-08002B2CF9AE}" pid="3" name="Source">
    <vt:lpwstr>https://www.vertex42.com/ExcelTemplates/blood-sugar-chart.html</vt:lpwstr>
  </property>
  <property fmtid="{D5CDD505-2E9C-101B-9397-08002B2CF9AE}" pid="4" name="Version">
    <vt:lpwstr>1.1.1</vt:lpwstr>
  </property>
</Properties>
</file>