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6605" windowHeight="9435" tabRatio="554"/>
  </bookViews>
  <sheets>
    <sheet name="Monthly Weight Loss Log" sheetId="11" r:id="rId1"/>
    <sheet name="Weight Loss Analysis" sheetId="16" r:id="rId2"/>
    <sheet name="Printable Format" sheetId="14" r:id="rId3"/>
    <sheet name="MET Levels" sheetId="13" r:id="rId4"/>
  </sheets>
  <definedNames>
    <definedName name="A1c_chart_datetime">OFFSET(#REF!,1,0,#REF!,1)</definedName>
    <definedName name="A1c_chart_level">OFFSET(#REF!,1,0,#REF!,1)</definedName>
    <definedName name="chart_datetime">OFFSET(#REF!,1,0,#REF!,1)+OFFSET(#REF!,1,0,#REF!,1)</definedName>
    <definedName name="chart_level">OFFSET(#REF!,1,0,#REF!,1)</definedName>
    <definedName name="_xlnm.Print_Area" localSheetId="3">'MET Levels'!$A$1:$C$63</definedName>
    <definedName name="_xlnm.Print_Area" localSheetId="0">'Monthly Weight Loss Log'!$A$1:$J$45</definedName>
    <definedName name="_xlnm.Print_Area" localSheetId="2">'Printable Format'!$B$2:$I$44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</workbook>
</file>

<file path=xl/calcChain.xml><?xml version="1.0" encoding="utf-8"?>
<calcChain xmlns="http://schemas.openxmlformats.org/spreadsheetml/2006/main">
  <c r="D35" i="16"/>
  <c r="D34"/>
  <c r="D33"/>
  <c r="D30"/>
  <c r="E30" s="1"/>
  <c r="D29"/>
  <c r="E29" s="1"/>
  <c r="D28"/>
  <c r="F44" i="1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44" i="11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19"/>
  <c r="F17"/>
  <c r="F16"/>
  <c r="F15"/>
  <c r="F14"/>
  <c r="I3" i="1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F20" i="11" s="1"/>
  <c r="I33" i="1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F21" i="11" l="1"/>
  <c r="I2" i="13"/>
</calcChain>
</file>

<file path=xl/sharedStrings.xml><?xml version="1.0" encoding="utf-8"?>
<sst xmlns="http://schemas.openxmlformats.org/spreadsheetml/2006/main" count="236" uniqueCount="133">
  <si>
    <t>Date</t>
  </si>
  <si>
    <t>dd/mm/yyyy</t>
  </si>
  <si>
    <t>www.ExcelDataPro.com</t>
  </si>
  <si>
    <t>Gender:</t>
  </si>
  <si>
    <t>Male</t>
  </si>
  <si>
    <t>Personal Information</t>
  </si>
  <si>
    <t>March</t>
  </si>
  <si>
    <t>Systolic</t>
  </si>
  <si>
    <t>Dr. Patrick D'souza</t>
  </si>
  <si>
    <t>Month</t>
  </si>
  <si>
    <t>Consulting Doctor:</t>
  </si>
  <si>
    <t>Monthly Weight Loss Log Excel Template</t>
  </si>
  <si>
    <t xml:space="preserve"> Name :</t>
  </si>
  <si>
    <t xml:space="preserve"> Age:</t>
  </si>
  <si>
    <t>Weight</t>
  </si>
  <si>
    <t>Normal Weight</t>
  </si>
  <si>
    <t>Target Weight</t>
  </si>
  <si>
    <t>Monthly Weight Loss Log</t>
  </si>
  <si>
    <t>KG</t>
  </si>
  <si>
    <t>Stacy Rogerson</t>
  </si>
  <si>
    <t>Height:</t>
  </si>
  <si>
    <t>Centimeter</t>
  </si>
  <si>
    <t>Current Weight</t>
  </si>
  <si>
    <t>Exercise</t>
  </si>
  <si>
    <t>Type</t>
  </si>
  <si>
    <t>Walking</t>
  </si>
  <si>
    <t>Additional Information</t>
  </si>
  <si>
    <t>METS</t>
  </si>
  <si>
    <t>Activity</t>
  </si>
  <si>
    <t>Description</t>
  </si>
  <si>
    <t>Sitting</t>
  </si>
  <si>
    <t>Bicycling</t>
  </si>
  <si>
    <t>Cycling(stationary)</t>
  </si>
  <si>
    <t>Calisthenics</t>
  </si>
  <si>
    <t>Dancing</t>
  </si>
  <si>
    <t>Inactivity</t>
  </si>
  <si>
    <t>Running</t>
  </si>
  <si>
    <t>Rowing machine</t>
  </si>
  <si>
    <t>150 watts, vigorous efforts</t>
  </si>
  <si>
    <t>200 watts,very vigorous efforts</t>
  </si>
  <si>
    <t>Skiing,cross country</t>
  </si>
  <si>
    <t>Stairmaster 4000 PT &amp;4400 PT</t>
  </si>
  <si>
    <t>Stairmaster Stepmill 7000 PT</t>
  </si>
  <si>
    <t>excercise stage 2</t>
  </si>
  <si>
    <t>excercise stage 4</t>
  </si>
  <si>
    <t>excercise stage 6</t>
  </si>
  <si>
    <t>excercise stage 8</t>
  </si>
  <si>
    <t>excercise stage 10</t>
  </si>
  <si>
    <t>excercise stage 12</t>
  </si>
  <si>
    <t>excercise stage 14</t>
  </si>
  <si>
    <t>Swimming</t>
  </si>
  <si>
    <t>resting metabolic rate</t>
  </si>
  <si>
    <t>&lt; 10 mph,general leisure</t>
  </si>
  <si>
    <t>10-11.9 mph,leisure,slow,light effort</t>
  </si>
  <si>
    <t>12-13.9 mph,leisure,moderate effort</t>
  </si>
  <si>
    <t>14-15.9 mph,racing,fast,rigorous effort</t>
  </si>
  <si>
    <t>16-19 mph or &gt;19 mph drafting</t>
  </si>
  <si>
    <t>&gt;20 mph,racing,not drafting</t>
  </si>
  <si>
    <t>50 watts,very light effort</t>
  </si>
  <si>
    <t>100 watts,light effort</t>
  </si>
  <si>
    <t>150 watts, moderate effort</t>
  </si>
  <si>
    <t>200 watts,vigorous effort</t>
  </si>
  <si>
    <t>250 watts, very vigorous effort</t>
  </si>
  <si>
    <t>home exercise, low or moderate effort</t>
  </si>
  <si>
    <t>vigorous effort( pushups,pullups,situps</t>
  </si>
  <si>
    <t>aerobic,ballet or modern</t>
  </si>
  <si>
    <t>low impact aerobic</t>
  </si>
  <si>
    <t>high impact aerobic</t>
  </si>
  <si>
    <t>Sitting quietly,watching tv,reading talking on phone,riding in a car</t>
  </si>
  <si>
    <t>Standing quietly</t>
  </si>
  <si>
    <t>2.5 mph</t>
  </si>
  <si>
    <t>4-4.9 mph</t>
  </si>
  <si>
    <t>5-7.9 mph</t>
  </si>
  <si>
    <t>&gt; 8 mph,racing</t>
  </si>
  <si>
    <t>hard snow,uphill,maximum</t>
  </si>
  <si>
    <t>leisurely,not lap swimming</t>
  </si>
  <si>
    <t>Backstroke,general</t>
  </si>
  <si>
    <t>Breaststroke,general</t>
  </si>
  <si>
    <t>Butterfly,general</t>
  </si>
  <si>
    <t>2 mph,level slow pace,firm surface</t>
  </si>
  <si>
    <t>2.5 mph,firm surface</t>
  </si>
  <si>
    <t>3 mph,level,moderate pace,firm surface</t>
  </si>
  <si>
    <t>3.5-4 mph,level,brisk,firm surface</t>
  </si>
  <si>
    <t>4.5 mph level.firm surface,very very brisk</t>
  </si>
  <si>
    <t>racewalking</t>
  </si>
  <si>
    <t>5 mph(12 min mile)</t>
  </si>
  <si>
    <t>5.2 mph ( 11.5 min mile)</t>
  </si>
  <si>
    <t>6 mph (10 min mile)</t>
  </si>
  <si>
    <t>6.7 mph (9 min mile)</t>
  </si>
  <si>
    <t>7 mph ( 8.5 min mile)</t>
  </si>
  <si>
    <t>7.5 mph ( 8 min mile)</t>
  </si>
  <si>
    <t>8 mph ( 7.5 min mile)</t>
  </si>
  <si>
    <t>8.6 mph ( 7 min mile)</t>
  </si>
  <si>
    <t>9 mph ( 6.5 min mile)</t>
  </si>
  <si>
    <t>10 mph ( 6 min mile)</t>
  </si>
  <si>
    <t>10.9 mph ( 5.5 min mile)</t>
  </si>
  <si>
    <t>manual program level 2</t>
  </si>
  <si>
    <t>manual program level 4</t>
  </si>
  <si>
    <t>manual program level 6</t>
  </si>
  <si>
    <t>manual program level 8</t>
  </si>
  <si>
    <t>manual program level 10</t>
  </si>
  <si>
    <t>manual program level 12</t>
  </si>
  <si>
    <t>13.6 &amp; 16.9</t>
  </si>
  <si>
    <t>4.2 &amp; 4.4</t>
  </si>
  <si>
    <t>5.8 &amp; 6.5</t>
  </si>
  <si>
    <t>7.3 &amp; 8.6</t>
  </si>
  <si>
    <t>10.4 &amp; 12.7</t>
  </si>
  <si>
    <t>8.9 &amp; 10.7</t>
  </si>
  <si>
    <t>12.1 &amp; 14.8</t>
  </si>
  <si>
    <t>Min</t>
  </si>
  <si>
    <t>Cycling(stationary)-50 watts,very light effort</t>
  </si>
  <si>
    <t>Sitting-resting metabolic rate</t>
  </si>
  <si>
    <t>Bicycling-&gt;20 mph,racing,not drafting</t>
  </si>
  <si>
    <t>Calories per minute</t>
  </si>
  <si>
    <t>0.0175* MET* Weight( Kilograms)</t>
  </si>
  <si>
    <t xml:space="preserve">Calories </t>
  </si>
  <si>
    <t>Running-6 mph (10 min mile)</t>
  </si>
  <si>
    <t>Swimming-Butterfly,general</t>
  </si>
  <si>
    <t>Walking-4.5 mph level.firm surface,very very brisk</t>
  </si>
  <si>
    <t>Running stairs</t>
  </si>
  <si>
    <t>Walking-3 mph,level,moderate pace,firm surface</t>
  </si>
  <si>
    <t>Average calories burned</t>
  </si>
  <si>
    <t>Maximum calories burned</t>
  </si>
  <si>
    <t>Minimum calories burned</t>
  </si>
  <si>
    <t>Maximum Weight</t>
  </si>
  <si>
    <t>Minimum Weight</t>
  </si>
  <si>
    <t>Weight lost in 7 days</t>
  </si>
  <si>
    <t>Value</t>
  </si>
  <si>
    <t>Kilogram</t>
  </si>
  <si>
    <t>Weekly Calorie Analysis</t>
  </si>
  <si>
    <t>Weekly Weight Analysis</t>
  </si>
  <si>
    <t>Calories</t>
  </si>
  <si>
    <t>Weekly Analysis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</si>
</sst>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[$-409]h:mm\ AM/PM;@"/>
    <numFmt numFmtId="166" formatCode="0.0"/>
  </numFmts>
  <fonts count="21">
    <font>
      <sz val="10"/>
      <name val="Trebuchet MS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5"/>
      <color theme="0"/>
      <name val="Times New Roman"/>
      <family val="1"/>
    </font>
    <font>
      <sz val="8"/>
      <color theme="0"/>
      <name val="Times New Roman"/>
      <family val="1"/>
    </font>
    <font>
      <b/>
      <u/>
      <sz val="25"/>
      <color rgb="FFFFFF00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b/>
      <sz val="20"/>
      <color theme="0"/>
      <name val="Times New Roman"/>
      <family val="1"/>
    </font>
    <font>
      <b/>
      <sz val="20"/>
      <name val="Times New Roman"/>
      <family val="1"/>
    </font>
    <font>
      <b/>
      <sz val="15"/>
      <name val="Times New Roman"/>
      <family val="1"/>
    </font>
    <font>
      <b/>
      <u/>
      <sz val="25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rebuchet MS"/>
      <family val="2"/>
    </font>
    <font>
      <b/>
      <sz val="14"/>
      <color theme="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5"/>
      <color theme="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theme="0"/>
      </left>
      <right/>
      <top style="thick">
        <color theme="0"/>
      </top>
      <bottom/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3" fillId="4" borderId="0" xfId="0" applyFont="1" applyFill="1" applyBorder="1" applyAlignment="1"/>
    <xf numFmtId="0" fontId="4" fillId="4" borderId="0" xfId="0" applyFont="1" applyFill="1" applyBorder="1" applyAlignment="1"/>
    <xf numFmtId="0" fontId="9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/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66" fontId="0" fillId="3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0" fontId="5" fillId="3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66" fontId="5" fillId="3" borderId="13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0" fillId="0" borderId="19" xfId="0" applyFont="1" applyFill="1" applyBorder="1" applyAlignment="1"/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right"/>
    </xf>
    <xf numFmtId="0" fontId="1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5" fillId="3" borderId="14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vertical="center"/>
    </xf>
    <xf numFmtId="165" fontId="5" fillId="3" borderId="11" xfId="0" applyNumberFormat="1" applyFont="1" applyFill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1" fontId="5" fillId="3" borderId="38" xfId="0" applyNumberFormat="1" applyFont="1" applyFill="1" applyBorder="1" applyAlignment="1">
      <alignment horizontal="center" vertical="center"/>
    </xf>
    <xf numFmtId="165" fontId="5" fillId="3" borderId="38" xfId="0" applyNumberFormat="1" applyFont="1" applyFill="1" applyBorder="1" applyAlignment="1">
      <alignment horizontal="center" vertical="center"/>
    </xf>
    <xf numFmtId="14" fontId="5" fillId="3" borderId="39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right"/>
    </xf>
    <xf numFmtId="0" fontId="0" fillId="6" borderId="13" xfId="0" applyFont="1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166" fontId="0" fillId="3" borderId="13" xfId="0" applyNumberFormat="1" applyFill="1" applyBorder="1" applyAlignment="1">
      <alignment horizontal="right"/>
    </xf>
    <xf numFmtId="0" fontId="0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7" borderId="0" xfId="0" applyFill="1"/>
    <xf numFmtId="0" fontId="16" fillId="2" borderId="44" xfId="0" applyFont="1" applyFill="1" applyBorder="1"/>
    <xf numFmtId="0" fontId="16" fillId="2" borderId="43" xfId="0" applyFont="1" applyFill="1" applyBorder="1"/>
    <xf numFmtId="1" fontId="16" fillId="2" borderId="43" xfId="0" applyNumberFormat="1" applyFont="1" applyFill="1" applyBorder="1"/>
    <xf numFmtId="14" fontId="16" fillId="2" borderId="43" xfId="0" applyNumberFormat="1" applyFont="1" applyFill="1" applyBorder="1" applyAlignment="1">
      <alignment horizontal="left"/>
    </xf>
    <xf numFmtId="0" fontId="18" fillId="7" borderId="0" xfId="0" applyFont="1" applyFill="1"/>
    <xf numFmtId="0" fontId="19" fillId="2" borderId="44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165" fontId="5" fillId="3" borderId="26" xfId="0" applyNumberFormat="1" applyFont="1" applyFill="1" applyBorder="1" applyAlignment="1">
      <alignment horizontal="center" vertical="center"/>
    </xf>
    <xf numFmtId="165" fontId="5" fillId="3" borderId="27" xfId="0" applyNumberFormat="1" applyFont="1" applyFill="1" applyBorder="1" applyAlignment="1">
      <alignment horizontal="center" vertical="center"/>
    </xf>
    <xf numFmtId="1" fontId="15" fillId="2" borderId="40" xfId="0" applyNumberFormat="1" applyFont="1" applyFill="1" applyBorder="1" applyAlignment="1">
      <alignment horizontal="center" vertical="center"/>
    </xf>
    <xf numFmtId="1" fontId="15" fillId="2" borderId="41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" fontId="15" fillId="2" borderId="42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2" borderId="23" xfId="0" applyFont="1" applyFill="1" applyBorder="1"/>
    <xf numFmtId="0" fontId="16" fillId="2" borderId="24" xfId="0" applyFont="1" applyFill="1" applyBorder="1"/>
    <xf numFmtId="0" fontId="19" fillId="2" borderId="45" xfId="0" applyFont="1" applyFill="1" applyBorder="1"/>
    <xf numFmtId="0" fontId="19" fillId="2" borderId="46" xfId="0" applyFont="1" applyFill="1" applyBorder="1"/>
    <xf numFmtId="0" fontId="19" fillId="2" borderId="47" xfId="0" applyFont="1" applyFill="1" applyBorder="1"/>
    <xf numFmtId="0" fontId="16" fillId="2" borderId="43" xfId="0" applyFont="1" applyFill="1" applyBorder="1"/>
    <xf numFmtId="0" fontId="19" fillId="2" borderId="23" xfId="0" applyFont="1" applyFill="1" applyBorder="1"/>
    <xf numFmtId="0" fontId="19" fillId="2" borderId="25" xfId="0" applyFont="1" applyFill="1" applyBorder="1"/>
    <xf numFmtId="0" fontId="16" fillId="2" borderId="45" xfId="0" applyFont="1" applyFill="1" applyBorder="1"/>
    <xf numFmtId="0" fontId="16" fillId="2" borderId="46" xfId="0" applyFont="1" applyFill="1" applyBorder="1"/>
    <xf numFmtId="0" fontId="16" fillId="2" borderId="47" xfId="0" applyFont="1" applyFill="1" applyBorder="1"/>
    <xf numFmtId="0" fontId="17" fillId="2" borderId="23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9" fillId="2" borderId="24" xfId="0" applyFont="1" applyFill="1" applyBorder="1"/>
    <xf numFmtId="0" fontId="19" fillId="2" borderId="43" xfId="0" applyFont="1" applyFill="1" applyBorder="1"/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4" fillId="0" borderId="48" xfId="0" applyFont="1" applyFill="1" applyBorder="1" applyAlignment="1"/>
    <xf numFmtId="14" fontId="5" fillId="0" borderId="49" xfId="0" applyNumberFormat="1" applyFont="1" applyFill="1" applyBorder="1" applyAlignment="1">
      <alignment horizontal="center" vertical="center"/>
    </xf>
    <xf numFmtId="14" fontId="5" fillId="0" borderId="50" xfId="0" applyNumberFormat="1" applyFont="1" applyFill="1" applyBorder="1" applyAlignment="1">
      <alignment horizontal="center" vertical="center"/>
    </xf>
    <xf numFmtId="14" fontId="5" fillId="0" borderId="51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66" fontId="5" fillId="0" borderId="50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65" fontId="5" fillId="0" borderId="51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165" fontId="5" fillId="0" borderId="51" xfId="0" applyNumberFormat="1" applyFont="1" applyFill="1" applyBorder="1" applyAlignment="1">
      <alignment vertical="center"/>
    </xf>
    <xf numFmtId="166" fontId="5" fillId="0" borderId="52" xfId="0" applyNumberFormat="1" applyFont="1" applyFill="1" applyBorder="1" applyAlignment="1">
      <alignment horizontal="center" vertical="center"/>
    </xf>
    <xf numFmtId="166" fontId="5" fillId="0" borderId="53" xfId="0" applyNumberFormat="1" applyFont="1" applyFill="1" applyBorder="1" applyAlignment="1">
      <alignment horizontal="center" vertical="center"/>
    </xf>
    <xf numFmtId="166" fontId="5" fillId="0" borderId="54" xfId="0" applyNumberFormat="1" applyFont="1" applyFill="1" applyBorder="1" applyAlignment="1">
      <alignment horizontal="center" vertical="center"/>
    </xf>
    <xf numFmtId="166" fontId="5" fillId="0" borderId="18" xfId="0" applyNumberFormat="1" applyFont="1" applyFill="1" applyBorder="1" applyAlignment="1">
      <alignment horizontal="center" vertical="center"/>
    </xf>
    <xf numFmtId="166" fontId="5" fillId="0" borderId="55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5" fontId="5" fillId="0" borderId="52" xfId="0" applyNumberFormat="1" applyFont="1" applyFill="1" applyBorder="1" applyAlignment="1">
      <alignment horizontal="center" vertical="center"/>
    </xf>
    <xf numFmtId="165" fontId="5" fillId="0" borderId="53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14" fillId="0" borderId="19" xfId="1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layout>
        <c:manualLayout>
          <c:xMode val="edge"/>
          <c:yMode val="edge"/>
          <c:x val="0.32975444978091439"/>
          <c:y val="5.6689342403628109E-3"/>
        </c:manualLayout>
      </c:layout>
    </c:title>
    <c:plotArea>
      <c:layout>
        <c:manualLayout>
          <c:layoutTarget val="inner"/>
          <c:xMode val="edge"/>
          <c:yMode val="edge"/>
          <c:x val="9.3489688270294011E-2"/>
          <c:y val="0.12232537465074932"/>
          <c:w val="0.89356646809190321"/>
          <c:h val="0.55018118702904062"/>
        </c:manualLayout>
      </c:layout>
      <c:lineChart>
        <c:grouping val="standard"/>
        <c:ser>
          <c:idx val="0"/>
          <c:order val="0"/>
          <c:tx>
            <c:strRef>
              <c:f>'Weight Loss Analysis'!$D$3</c:f>
              <c:strCache>
                <c:ptCount val="1"/>
                <c:pt idx="0">
                  <c:v>Calories </c:v>
                </c:pt>
              </c:strCache>
            </c:strRef>
          </c:tx>
          <c:marker>
            <c:symbol val="none"/>
          </c:marker>
          <c:cat>
            <c:numRef>
              <c:f>'Weight Loss Analysis'!$B$4:$B$10</c:f>
              <c:numCache>
                <c:formatCode>dd/mm/yyyy</c:formatCode>
                <c:ptCount val="7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</c:numCache>
            </c:numRef>
          </c:cat>
          <c:val>
            <c:numRef>
              <c:f>'Weight Loss Analysis'!$D$4:$D$10</c:f>
              <c:numCache>
                <c:formatCode>0</c:formatCode>
                <c:ptCount val="7"/>
                <c:pt idx="0">
                  <c:v>156.18750000000003</c:v>
                </c:pt>
                <c:pt idx="1">
                  <c:v>44.519999999999996</c:v>
                </c:pt>
                <c:pt idx="2">
                  <c:v>593.6</c:v>
                </c:pt>
                <c:pt idx="3">
                  <c:v>265.23</c:v>
                </c:pt>
                <c:pt idx="4">
                  <c:v>1646.4000000000003</c:v>
                </c:pt>
                <c:pt idx="5">
                  <c:v>649.68750000000011</c:v>
                </c:pt>
                <c:pt idx="6">
                  <c:v>1415.4525000000001</c:v>
                </c:pt>
              </c:numCache>
            </c:numRef>
          </c:val>
        </c:ser>
        <c:marker val="1"/>
        <c:axId val="109355008"/>
        <c:axId val="109356544"/>
      </c:lineChart>
      <c:dateAx>
        <c:axId val="10935500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09356544"/>
        <c:crosses val="autoZero"/>
        <c:auto val="1"/>
        <c:lblOffset val="100"/>
      </c:dateAx>
      <c:valAx>
        <c:axId val="109356544"/>
        <c:scaling>
          <c:orientation val="minMax"/>
        </c:scaling>
        <c:axPos val="l"/>
        <c:majorGridlines/>
        <c:numFmt formatCode="0" sourceLinked="1"/>
        <c:tickLblPos val="nextTo"/>
        <c:crossAx val="109355008"/>
        <c:crosses val="autoZero"/>
        <c:crossBetween val="between"/>
        <c:majorUnit val="200"/>
      </c:valAx>
      <c:spPr>
        <a:solidFill>
          <a:srgbClr val="3A5D9C">
            <a:lumMod val="20000"/>
            <a:lumOff val="80000"/>
          </a:srgbClr>
        </a:solidFill>
      </c:spPr>
    </c:plotArea>
    <c:legend>
      <c:legendPos val="r"/>
      <c:layout>
        <c:manualLayout>
          <c:xMode val="edge"/>
          <c:yMode val="edge"/>
          <c:x val="0.65510594889331775"/>
          <c:y val="5.5756423304230193E-3"/>
          <c:w val="0.31031590449534063"/>
          <c:h val="0.10251084685842841"/>
        </c:manualLayout>
      </c:layout>
    </c:legend>
    <c:plotVisOnly val="1"/>
  </c:chart>
  <c:spPr>
    <a:solidFill>
      <a:schemeClr val="tx2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9525</xdr:rowOff>
    </xdr:from>
    <xdr:to>
      <xdr:col>1</xdr:col>
      <xdr:colOff>1057275</xdr:colOff>
      <xdr:row>2</xdr:row>
      <xdr:rowOff>491087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219075"/>
          <a:ext cx="1057274" cy="1053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11</xdr:row>
      <xdr:rowOff>7620</xdr:rowOff>
    </xdr:from>
    <xdr:to>
      <xdr:col>9</xdr:col>
      <xdr:colOff>30480</xdr:colOff>
      <xdr:row>23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</xdr:col>
      <xdr:colOff>1047750</xdr:colOff>
      <xdr:row>2</xdr:row>
      <xdr:rowOff>481639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09550"/>
          <a:ext cx="1038225" cy="103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45"/>
  <sheetViews>
    <sheetView tabSelected="1" zoomScale="70" zoomScaleNormal="70" workbookViewId="0">
      <selection activeCell="N9" sqref="N9"/>
    </sheetView>
  </sheetViews>
  <sheetFormatPr defaultColWidth="9.140625" defaultRowHeight="12.75"/>
  <cols>
    <col min="1" max="1" width="3.140625" style="2" customWidth="1"/>
    <col min="2" max="2" width="16" style="2" customWidth="1"/>
    <col min="3" max="3" width="11.140625" style="2" customWidth="1"/>
    <col min="4" max="4" width="14.85546875" style="2" bestFit="1" customWidth="1"/>
    <col min="5" max="5" width="40.85546875" style="2" customWidth="1"/>
    <col min="6" max="6" width="5.28515625" style="2" customWidth="1"/>
    <col min="7" max="7" width="12.28515625" style="2" customWidth="1"/>
    <col min="8" max="8" width="11.7109375" style="2" bestFit="1" customWidth="1"/>
    <col min="9" max="9" width="17.28515625" style="2" customWidth="1"/>
    <col min="10" max="10" width="3.140625" style="2" customWidth="1"/>
    <col min="11" max="16384" width="9.140625" style="2"/>
  </cols>
  <sheetData>
    <row r="1" spans="1:10" s="1" customFormat="1" ht="16.5" customHeight="1" thickBot="1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0" s="1" customFormat="1" ht="45" customHeight="1" thickTop="1" thickBot="1">
      <c r="A2" s="3"/>
      <c r="B2" s="63"/>
      <c r="C2" s="64" t="s">
        <v>2</v>
      </c>
      <c r="D2" s="64"/>
      <c r="E2" s="64"/>
      <c r="F2" s="64"/>
      <c r="G2" s="64"/>
      <c r="H2" s="64"/>
      <c r="I2" s="64"/>
      <c r="J2" s="3"/>
    </row>
    <row r="3" spans="1:10" s="1" customFormat="1" ht="39.75" customHeight="1" thickTop="1" thickBot="1">
      <c r="A3" s="3"/>
      <c r="B3" s="63"/>
      <c r="C3" s="65" t="s">
        <v>11</v>
      </c>
      <c r="D3" s="65"/>
      <c r="E3" s="65"/>
      <c r="F3" s="65"/>
      <c r="G3" s="65"/>
      <c r="H3" s="65"/>
      <c r="I3" s="65"/>
      <c r="J3" s="3"/>
    </row>
    <row r="4" spans="1:10" s="1" customFormat="1" ht="27" thickTop="1" thickBot="1">
      <c r="A4" s="3"/>
      <c r="B4" s="66" t="s">
        <v>5</v>
      </c>
      <c r="C4" s="66"/>
      <c r="D4" s="66"/>
      <c r="E4" s="66"/>
      <c r="F4" s="66"/>
      <c r="G4" s="66"/>
      <c r="H4" s="66"/>
      <c r="I4" s="66"/>
      <c r="J4" s="3"/>
    </row>
    <row r="5" spans="1:10" s="1" customFormat="1" ht="18.75" customHeight="1" thickTop="1" thickBot="1">
      <c r="A5" s="3"/>
      <c r="B5" s="10" t="s">
        <v>12</v>
      </c>
      <c r="C5" s="67" t="s">
        <v>19</v>
      </c>
      <c r="D5" s="68"/>
      <c r="E5" s="69" t="s">
        <v>10</v>
      </c>
      <c r="F5" s="70"/>
      <c r="G5" s="67" t="s">
        <v>8</v>
      </c>
      <c r="H5" s="68"/>
      <c r="I5" s="71"/>
      <c r="J5" s="3"/>
    </row>
    <row r="6" spans="1:10" s="1" customFormat="1" ht="18.75" customHeight="1" thickTop="1" thickBot="1">
      <c r="A6" s="3"/>
      <c r="B6" s="7" t="s">
        <v>13</v>
      </c>
      <c r="C6" s="9">
        <v>32</v>
      </c>
      <c r="D6" s="8" t="s">
        <v>18</v>
      </c>
      <c r="E6" s="8" t="s">
        <v>20</v>
      </c>
      <c r="F6" s="9">
        <v>146</v>
      </c>
      <c r="G6" s="8" t="s">
        <v>21</v>
      </c>
      <c r="H6" s="5" t="s">
        <v>3</v>
      </c>
      <c r="I6" s="9" t="s">
        <v>4</v>
      </c>
      <c r="J6" s="3"/>
    </row>
    <row r="7" spans="1:10" s="1" customFormat="1" ht="27" thickTop="1" thickBot="1">
      <c r="A7" s="3"/>
      <c r="B7" s="66" t="s">
        <v>14</v>
      </c>
      <c r="C7" s="66"/>
      <c r="D7" s="66"/>
      <c r="E7" s="66"/>
      <c r="F7" s="66"/>
      <c r="G7" s="66"/>
      <c r="H7" s="66"/>
      <c r="I7" s="66"/>
      <c r="J7" s="3"/>
    </row>
    <row r="8" spans="1:10" s="1" customFormat="1" ht="18.75" customHeight="1" thickTop="1" thickBot="1">
      <c r="A8" s="3"/>
      <c r="B8" s="72" t="s">
        <v>15</v>
      </c>
      <c r="C8" s="72"/>
      <c r="D8" s="61" t="s">
        <v>22</v>
      </c>
      <c r="E8" s="61"/>
      <c r="F8" s="61" t="s">
        <v>16</v>
      </c>
      <c r="G8" s="61"/>
      <c r="H8" s="54" t="s">
        <v>9</v>
      </c>
      <c r="I8" s="55"/>
      <c r="J8" s="3"/>
    </row>
    <row r="9" spans="1:10" s="1" customFormat="1" ht="18.75" customHeight="1" thickTop="1" thickBot="1">
      <c r="A9" s="3"/>
      <c r="B9" s="61" t="s">
        <v>18</v>
      </c>
      <c r="C9" s="61" t="s">
        <v>7</v>
      </c>
      <c r="D9" s="61" t="s">
        <v>18</v>
      </c>
      <c r="E9" s="61" t="s">
        <v>7</v>
      </c>
      <c r="F9" s="61" t="s">
        <v>18</v>
      </c>
      <c r="G9" s="61" t="s">
        <v>7</v>
      </c>
      <c r="H9" s="56" t="s">
        <v>6</v>
      </c>
      <c r="I9" s="57"/>
      <c r="J9" s="3"/>
    </row>
    <row r="10" spans="1:10" s="1" customFormat="1" ht="18.75" customHeight="1" thickTop="1" thickBot="1">
      <c r="A10" s="3"/>
      <c r="B10" s="62">
        <v>62</v>
      </c>
      <c r="C10" s="62"/>
      <c r="D10" s="62">
        <v>85</v>
      </c>
      <c r="E10" s="62"/>
      <c r="F10" s="62">
        <v>79</v>
      </c>
      <c r="G10" s="62"/>
      <c r="H10" s="58"/>
      <c r="I10" s="59"/>
      <c r="J10" s="3"/>
    </row>
    <row r="11" spans="1:10" s="1" customFormat="1" ht="27" thickTop="1" thickBot="1">
      <c r="A11" s="3"/>
      <c r="B11" s="66" t="s">
        <v>17</v>
      </c>
      <c r="C11" s="66"/>
      <c r="D11" s="76"/>
      <c r="E11" s="76"/>
      <c r="F11" s="76"/>
      <c r="G11" s="76"/>
      <c r="H11" s="66"/>
      <c r="I11" s="66"/>
      <c r="J11" s="3"/>
    </row>
    <row r="12" spans="1:10" ht="21" thickTop="1" thickBot="1">
      <c r="A12" s="4"/>
      <c r="B12" s="6" t="s">
        <v>0</v>
      </c>
      <c r="C12" s="23" t="s">
        <v>14</v>
      </c>
      <c r="D12" s="86" t="s">
        <v>23</v>
      </c>
      <c r="E12" s="87"/>
      <c r="F12" s="87"/>
      <c r="G12" s="88"/>
      <c r="H12" s="77"/>
      <c r="I12" s="55"/>
      <c r="J12" s="4"/>
    </row>
    <row r="13" spans="1:10" ht="21" thickTop="1" thickBot="1">
      <c r="A13" s="4"/>
      <c r="B13" s="6" t="s">
        <v>1</v>
      </c>
      <c r="C13" s="19" t="s">
        <v>18</v>
      </c>
      <c r="D13" s="37" t="s">
        <v>109</v>
      </c>
      <c r="E13" s="22" t="s">
        <v>24</v>
      </c>
      <c r="F13" s="84" t="s">
        <v>115</v>
      </c>
      <c r="G13" s="85"/>
      <c r="H13" s="78" t="s">
        <v>26</v>
      </c>
      <c r="I13" s="79"/>
      <c r="J13" s="4"/>
    </row>
    <row r="14" spans="1:10" ht="20.100000000000001" customHeight="1" thickTop="1" thickBot="1">
      <c r="A14" s="4"/>
      <c r="B14" s="33">
        <v>43160</v>
      </c>
      <c r="C14" s="20">
        <v>85</v>
      </c>
      <c r="D14" s="18">
        <v>30</v>
      </c>
      <c r="E14" s="34" t="s">
        <v>120</v>
      </c>
      <c r="F14" s="82">
        <f>IF(E14="","",VLOOKUP(E14,'MET Levels'!$I$2:$J$63,2,FALSE)*0.0175*C14*D14)</f>
        <v>156.18750000000003</v>
      </c>
      <c r="G14" s="83"/>
      <c r="H14" s="80"/>
      <c r="I14" s="81"/>
      <c r="J14" s="4"/>
    </row>
    <row r="15" spans="1:10" ht="20.100000000000001" customHeight="1" thickBot="1">
      <c r="A15" s="4"/>
      <c r="B15" s="33">
        <v>43161</v>
      </c>
      <c r="C15" s="21">
        <v>84.8</v>
      </c>
      <c r="D15" s="18">
        <v>30</v>
      </c>
      <c r="E15" s="34" t="s">
        <v>111</v>
      </c>
      <c r="F15" s="82">
        <f>IF(E15="","",VLOOKUP(E15,'MET Levels'!$I$2:$J$63,2,FALSE)*0.0175*C15*D15)</f>
        <v>44.519999999999996</v>
      </c>
      <c r="G15" s="83"/>
      <c r="H15" s="73"/>
      <c r="I15" s="74"/>
      <c r="J15" s="4"/>
    </row>
    <row r="16" spans="1:10" ht="20.100000000000001" customHeight="1" thickBot="1">
      <c r="A16" s="4"/>
      <c r="B16" s="33">
        <v>43162</v>
      </c>
      <c r="C16" s="21">
        <v>84.8</v>
      </c>
      <c r="D16" s="18">
        <v>25</v>
      </c>
      <c r="E16" s="34" t="s">
        <v>112</v>
      </c>
      <c r="F16" s="82">
        <f>IF(E16="","",VLOOKUP(E16,'MET Levels'!$I$2:$J$63,2,FALSE)*0.0175*C16*D16)</f>
        <v>593.6</v>
      </c>
      <c r="G16" s="83"/>
      <c r="H16" s="73"/>
      <c r="I16" s="74"/>
      <c r="J16" s="4"/>
    </row>
    <row r="17" spans="1:10" ht="20.100000000000001" customHeight="1" thickBot="1">
      <c r="A17" s="4"/>
      <c r="B17" s="33">
        <v>43163</v>
      </c>
      <c r="C17" s="21">
        <v>84.2</v>
      </c>
      <c r="D17" s="18">
        <v>60</v>
      </c>
      <c r="E17" s="34" t="s">
        <v>110</v>
      </c>
      <c r="F17" s="82">
        <f>IF(E17="","",VLOOKUP(E17,'MET Levels'!$I$2:$J$63,2,FALSE)*0.0175*C17*D17)</f>
        <v>265.23</v>
      </c>
      <c r="G17" s="83"/>
      <c r="H17" s="73"/>
      <c r="I17" s="74"/>
      <c r="J17" s="4"/>
    </row>
    <row r="18" spans="1:10" ht="20.100000000000001" customHeight="1" thickBot="1">
      <c r="A18" s="4"/>
      <c r="B18" s="33">
        <v>43164</v>
      </c>
      <c r="C18" s="20">
        <v>84</v>
      </c>
      <c r="D18" s="18">
        <v>70</v>
      </c>
      <c r="E18" s="34" t="s">
        <v>112</v>
      </c>
      <c r="F18" s="82">
        <v>1646</v>
      </c>
      <c r="G18" s="83"/>
      <c r="H18" s="73"/>
      <c r="I18" s="74"/>
      <c r="J18" s="4"/>
    </row>
    <row r="19" spans="1:10" ht="20.100000000000001" customHeight="1" thickBot="1">
      <c r="A19" s="4"/>
      <c r="B19" s="33">
        <v>43165</v>
      </c>
      <c r="C19" s="21">
        <v>82.5</v>
      </c>
      <c r="D19" s="18">
        <v>45</v>
      </c>
      <c r="E19" s="35" t="s">
        <v>116</v>
      </c>
      <c r="F19" s="82">
        <f>IF(E19="","",VLOOKUP(E19,'MET Levels'!$I$2:$J$63,2,FALSE)*0.0175*C19*D19)</f>
        <v>649.68750000000011</v>
      </c>
      <c r="G19" s="83"/>
      <c r="H19" s="73"/>
      <c r="I19" s="74"/>
      <c r="J19" s="4"/>
    </row>
    <row r="20" spans="1:10" ht="20.100000000000001" customHeight="1" thickBot="1">
      <c r="A20" s="4"/>
      <c r="B20" s="33">
        <v>43166</v>
      </c>
      <c r="C20" s="21">
        <v>81.7</v>
      </c>
      <c r="D20" s="18">
        <v>90</v>
      </c>
      <c r="E20" s="35" t="s">
        <v>117</v>
      </c>
      <c r="F20" s="82">
        <f>IF(E20="","",VLOOKUP(E20,'MET Levels'!$I$2:$J$63,2,FALSE)*0.0175*C20*D20)</f>
        <v>1415.4525000000001</v>
      </c>
      <c r="G20" s="83"/>
      <c r="H20" s="73"/>
      <c r="I20" s="74"/>
      <c r="J20" s="4"/>
    </row>
    <row r="21" spans="1:10" ht="20.100000000000001" customHeight="1" thickBot="1">
      <c r="A21" s="4"/>
      <c r="B21" s="33">
        <v>43167</v>
      </c>
      <c r="C21" s="20">
        <v>81</v>
      </c>
      <c r="D21" s="18">
        <v>54</v>
      </c>
      <c r="E21" s="35" t="s">
        <v>118</v>
      </c>
      <c r="F21" s="82">
        <f>IF(E21="","",VLOOKUP(E21,'MET Levels'!$I$2:$J$63,2,FALSE)*0.0175*C21*D21)</f>
        <v>344.45250000000004</v>
      </c>
      <c r="G21" s="83"/>
      <c r="H21" s="73"/>
      <c r="I21" s="74"/>
      <c r="J21" s="4"/>
    </row>
    <row r="22" spans="1:10" ht="20.100000000000001" customHeight="1" thickBot="1">
      <c r="A22" s="4"/>
      <c r="B22" s="33">
        <v>43168</v>
      </c>
      <c r="C22" s="20"/>
      <c r="D22" s="18"/>
      <c r="E22" s="35"/>
      <c r="F22" s="82" t="str">
        <f>IF(E22="","",VLOOKUP(E22,'MET Levels'!$I$2:$J$63,2,FALSE)*0.0175*C22*D22)</f>
        <v/>
      </c>
      <c r="G22" s="83"/>
      <c r="H22" s="73"/>
      <c r="I22" s="74"/>
      <c r="J22" s="4"/>
    </row>
    <row r="23" spans="1:10" ht="20.100000000000001" customHeight="1" thickBot="1">
      <c r="A23" s="4"/>
      <c r="B23" s="33">
        <v>43169</v>
      </c>
      <c r="C23" s="20"/>
      <c r="D23" s="18"/>
      <c r="E23" s="35"/>
      <c r="F23" s="82" t="str">
        <f>IF(E23="","",VLOOKUP(E23,'MET Levels'!$I$2:$J$63,2,FALSE)*0.0175*C23*D23)</f>
        <v/>
      </c>
      <c r="G23" s="83"/>
      <c r="H23" s="73"/>
      <c r="I23" s="74"/>
      <c r="J23" s="4"/>
    </row>
    <row r="24" spans="1:10" ht="20.100000000000001" customHeight="1" thickBot="1">
      <c r="A24" s="4"/>
      <c r="B24" s="33">
        <v>43170</v>
      </c>
      <c r="C24" s="20"/>
      <c r="D24" s="18"/>
      <c r="E24" s="35"/>
      <c r="F24" s="82" t="str">
        <f>IF(E24="","",VLOOKUP(E24,'MET Levels'!$I$2:$J$63,2,FALSE)*0.0175*C24*D24)</f>
        <v/>
      </c>
      <c r="G24" s="83"/>
      <c r="H24" s="73"/>
      <c r="I24" s="74"/>
      <c r="J24" s="4"/>
    </row>
    <row r="25" spans="1:10" ht="20.100000000000001" customHeight="1" thickBot="1">
      <c r="A25" s="4"/>
      <c r="B25" s="33">
        <v>43171</v>
      </c>
      <c r="C25" s="20"/>
      <c r="D25" s="18"/>
      <c r="E25" s="35"/>
      <c r="F25" s="82" t="str">
        <f>IF(E25="","",VLOOKUP(E25,'MET Levels'!$I$2:$J$63,2,FALSE)*0.0175*C25*D25)</f>
        <v/>
      </c>
      <c r="G25" s="83"/>
      <c r="H25" s="73"/>
      <c r="I25" s="74"/>
      <c r="J25" s="4"/>
    </row>
    <row r="26" spans="1:10" ht="20.100000000000001" customHeight="1" thickBot="1">
      <c r="A26" s="4"/>
      <c r="B26" s="33">
        <v>43172</v>
      </c>
      <c r="C26" s="20"/>
      <c r="D26" s="18"/>
      <c r="E26" s="35"/>
      <c r="F26" s="82" t="str">
        <f>IF(E26="","",VLOOKUP(E26,'MET Levels'!$I$2:$J$63,2,FALSE)*0.0175*C26*D26)</f>
        <v/>
      </c>
      <c r="G26" s="83"/>
      <c r="H26" s="73"/>
      <c r="I26" s="74"/>
      <c r="J26" s="4"/>
    </row>
    <row r="27" spans="1:10" ht="20.100000000000001" customHeight="1" thickBot="1">
      <c r="A27" s="4"/>
      <c r="B27" s="33">
        <v>43173</v>
      </c>
      <c r="C27" s="20"/>
      <c r="D27" s="18"/>
      <c r="E27" s="35"/>
      <c r="F27" s="82" t="str">
        <f>IF(E27="","",VLOOKUP(E27,'MET Levels'!$I$2:$J$63,2,FALSE)*0.0175*C27*D27)</f>
        <v/>
      </c>
      <c r="G27" s="83"/>
      <c r="H27" s="73"/>
      <c r="I27" s="74"/>
      <c r="J27" s="4"/>
    </row>
    <row r="28" spans="1:10" ht="20.100000000000001" customHeight="1" thickBot="1">
      <c r="A28" s="4"/>
      <c r="B28" s="33">
        <v>43174</v>
      </c>
      <c r="C28" s="20"/>
      <c r="D28" s="18"/>
      <c r="E28" s="35"/>
      <c r="F28" s="82" t="str">
        <f>IF(E28="","",VLOOKUP(E28,'MET Levels'!$I$2:$J$63,2,FALSE)*0.0175*C28*D28)</f>
        <v/>
      </c>
      <c r="G28" s="83"/>
      <c r="H28" s="73"/>
      <c r="I28" s="74"/>
      <c r="J28" s="4"/>
    </row>
    <row r="29" spans="1:10" ht="20.100000000000001" customHeight="1" thickBot="1">
      <c r="A29" s="4"/>
      <c r="B29" s="33">
        <v>43175</v>
      </c>
      <c r="C29" s="20"/>
      <c r="D29" s="18"/>
      <c r="E29" s="35"/>
      <c r="F29" s="82" t="str">
        <f>IF(E29="","",VLOOKUP(E29,'MET Levels'!$I$2:$J$63,2,FALSE)*0.0175*C29*D29)</f>
        <v/>
      </c>
      <c r="G29" s="83"/>
      <c r="H29" s="73"/>
      <c r="I29" s="74"/>
      <c r="J29" s="4"/>
    </row>
    <row r="30" spans="1:10" ht="20.100000000000001" customHeight="1" thickBot="1">
      <c r="A30" s="4"/>
      <c r="B30" s="33">
        <v>43176</v>
      </c>
      <c r="C30" s="20"/>
      <c r="D30" s="18"/>
      <c r="E30" s="35"/>
      <c r="F30" s="82" t="str">
        <f>IF(E30="","",VLOOKUP(E30,'MET Levels'!$I$2:$J$63,2,FALSE)*0.0175*C30*D30)</f>
        <v/>
      </c>
      <c r="G30" s="83"/>
      <c r="H30" s="73"/>
      <c r="I30" s="74"/>
      <c r="J30" s="4"/>
    </row>
    <row r="31" spans="1:10" ht="20.100000000000001" customHeight="1" thickBot="1">
      <c r="A31" s="4"/>
      <c r="B31" s="33">
        <v>43177</v>
      </c>
      <c r="C31" s="20"/>
      <c r="D31" s="18"/>
      <c r="E31" s="35"/>
      <c r="F31" s="82" t="str">
        <f>IF(E31="","",VLOOKUP(E31,'MET Levels'!$I$2:$J$63,2,FALSE)*0.0175*C31*D31)</f>
        <v/>
      </c>
      <c r="G31" s="83"/>
      <c r="H31" s="73"/>
      <c r="I31" s="74"/>
      <c r="J31" s="4"/>
    </row>
    <row r="32" spans="1:10" ht="20.100000000000001" customHeight="1" thickBot="1">
      <c r="A32" s="4"/>
      <c r="B32" s="33">
        <v>43178</v>
      </c>
      <c r="C32" s="20"/>
      <c r="D32" s="18"/>
      <c r="E32" s="35"/>
      <c r="F32" s="82" t="str">
        <f>IF(E32="","",VLOOKUP(E32,'MET Levels'!$I$2:$J$63,2,FALSE)*0.0175*C32*D32)</f>
        <v/>
      </c>
      <c r="G32" s="83"/>
      <c r="H32" s="73"/>
      <c r="I32" s="74"/>
      <c r="J32" s="4"/>
    </row>
    <row r="33" spans="1:10" ht="20.100000000000001" customHeight="1" thickBot="1">
      <c r="A33" s="4"/>
      <c r="B33" s="33">
        <v>43179</v>
      </c>
      <c r="C33" s="20"/>
      <c r="D33" s="18"/>
      <c r="E33" s="35"/>
      <c r="F33" s="82" t="str">
        <f>IF(E33="","",VLOOKUP(E33,'MET Levels'!$I$2:$J$63,2,FALSE)*0.0175*C33*D33)</f>
        <v/>
      </c>
      <c r="G33" s="83"/>
      <c r="H33" s="73"/>
      <c r="I33" s="74"/>
      <c r="J33" s="4"/>
    </row>
    <row r="34" spans="1:10" ht="20.100000000000001" customHeight="1" thickBot="1">
      <c r="A34" s="4"/>
      <c r="B34" s="33">
        <v>43180</v>
      </c>
      <c r="C34" s="20"/>
      <c r="D34" s="18"/>
      <c r="E34" s="35"/>
      <c r="F34" s="82" t="str">
        <f>IF(E34="","",VLOOKUP(E34,'MET Levels'!$I$2:$J$63,2,FALSE)*0.0175*C34*D34)</f>
        <v/>
      </c>
      <c r="G34" s="83"/>
      <c r="H34" s="73"/>
      <c r="I34" s="74"/>
      <c r="J34" s="4"/>
    </row>
    <row r="35" spans="1:10" ht="20.100000000000001" customHeight="1" thickBot="1">
      <c r="A35" s="4"/>
      <c r="B35" s="33">
        <v>43181</v>
      </c>
      <c r="C35" s="20"/>
      <c r="D35" s="18"/>
      <c r="E35" s="35"/>
      <c r="F35" s="82" t="str">
        <f>IF(E35="","",VLOOKUP(E35,'MET Levels'!$I$2:$J$63,2,FALSE)*0.0175*C35*D35)</f>
        <v/>
      </c>
      <c r="G35" s="83"/>
      <c r="H35" s="73"/>
      <c r="I35" s="74"/>
      <c r="J35" s="4"/>
    </row>
    <row r="36" spans="1:10" ht="20.100000000000001" customHeight="1" thickBot="1">
      <c r="A36" s="4"/>
      <c r="B36" s="33">
        <v>43182</v>
      </c>
      <c r="C36" s="20"/>
      <c r="D36" s="18"/>
      <c r="E36" s="35"/>
      <c r="F36" s="82" t="str">
        <f>IF(E36="","",VLOOKUP(E36,'MET Levels'!$I$2:$J$63,2,FALSE)*0.0175*C36*D36)</f>
        <v/>
      </c>
      <c r="G36" s="83"/>
      <c r="H36" s="73"/>
      <c r="I36" s="74"/>
      <c r="J36" s="4"/>
    </row>
    <row r="37" spans="1:10" ht="20.100000000000001" customHeight="1" thickBot="1">
      <c r="A37" s="4"/>
      <c r="B37" s="33">
        <v>43183</v>
      </c>
      <c r="C37" s="20"/>
      <c r="D37" s="18"/>
      <c r="E37" s="35"/>
      <c r="F37" s="82" t="str">
        <f>IF(E37="","",VLOOKUP(E37,'MET Levels'!$I$2:$J$63,2,FALSE)*0.0175*C37*D37)</f>
        <v/>
      </c>
      <c r="G37" s="83"/>
      <c r="H37" s="73"/>
      <c r="I37" s="74"/>
      <c r="J37" s="4"/>
    </row>
    <row r="38" spans="1:10" ht="20.100000000000001" customHeight="1" thickBot="1">
      <c r="A38" s="4"/>
      <c r="B38" s="33">
        <v>43184</v>
      </c>
      <c r="C38" s="20"/>
      <c r="D38" s="18"/>
      <c r="E38" s="35"/>
      <c r="F38" s="82" t="str">
        <f>IF(E38="","",VLOOKUP(E38,'MET Levels'!$I$2:$J$63,2,FALSE)*0.0175*C38*D38)</f>
        <v/>
      </c>
      <c r="G38" s="83"/>
      <c r="H38" s="73"/>
      <c r="I38" s="74"/>
      <c r="J38" s="4"/>
    </row>
    <row r="39" spans="1:10" ht="20.100000000000001" customHeight="1" thickBot="1">
      <c r="A39" s="4"/>
      <c r="B39" s="33">
        <v>43185</v>
      </c>
      <c r="C39" s="20"/>
      <c r="D39" s="18"/>
      <c r="E39" s="35"/>
      <c r="F39" s="82" t="str">
        <f>IF(E39="","",VLOOKUP(E39,'MET Levels'!$I$2:$J$63,2,FALSE)*0.0175*C39*D39)</f>
        <v/>
      </c>
      <c r="G39" s="83"/>
      <c r="H39" s="73"/>
      <c r="I39" s="74"/>
      <c r="J39" s="4"/>
    </row>
    <row r="40" spans="1:10" ht="20.100000000000001" customHeight="1" thickBot="1">
      <c r="A40" s="4"/>
      <c r="B40" s="33">
        <v>43186</v>
      </c>
      <c r="C40" s="20"/>
      <c r="D40" s="18"/>
      <c r="E40" s="35"/>
      <c r="F40" s="82" t="str">
        <f>IF(E40="","",VLOOKUP(E40,'MET Levels'!$I$2:$J$63,2,FALSE)*0.0175*C40*D40)</f>
        <v/>
      </c>
      <c r="G40" s="83"/>
      <c r="H40" s="73"/>
      <c r="I40" s="74"/>
      <c r="J40" s="4"/>
    </row>
    <row r="41" spans="1:10" ht="20.100000000000001" customHeight="1" thickBot="1">
      <c r="A41" s="4"/>
      <c r="B41" s="33">
        <v>43187</v>
      </c>
      <c r="C41" s="20"/>
      <c r="D41" s="18"/>
      <c r="E41" s="35"/>
      <c r="F41" s="89" t="str">
        <f>IF(E41="","",VLOOKUP(E41,'MET Levels'!$I$2:$J$63,2,FALSE)*0.0175*C41*D41)</f>
        <v/>
      </c>
      <c r="G41" s="89"/>
      <c r="H41" s="90"/>
      <c r="I41" s="74"/>
      <c r="J41" s="4"/>
    </row>
    <row r="42" spans="1:10" ht="20.100000000000001" customHeight="1" thickBot="1">
      <c r="A42" s="4"/>
      <c r="B42" s="33">
        <v>43188</v>
      </c>
      <c r="C42" s="20"/>
      <c r="D42" s="18"/>
      <c r="E42" s="35"/>
      <c r="F42" s="82" t="str">
        <f>IF(E42="","",VLOOKUP(E42,'MET Levels'!$I$2:$J$63,2,FALSE)*0.0175*C42*D42)</f>
        <v/>
      </c>
      <c r="G42" s="83"/>
      <c r="H42" s="73"/>
      <c r="I42" s="74"/>
      <c r="J42" s="4"/>
    </row>
    <row r="43" spans="1:10" ht="20.100000000000001" customHeight="1" thickBot="1">
      <c r="A43" s="4"/>
      <c r="B43" s="33">
        <v>43189</v>
      </c>
      <c r="C43" s="20"/>
      <c r="D43" s="18"/>
      <c r="E43" s="35"/>
      <c r="F43" s="82" t="str">
        <f>IF(E43="","",VLOOKUP(E43,'MET Levels'!$I$2:$J$63,2,FALSE)*0.0175*C43*D43)</f>
        <v/>
      </c>
      <c r="G43" s="83"/>
      <c r="H43" s="73"/>
      <c r="I43" s="74"/>
      <c r="J43" s="4"/>
    </row>
    <row r="44" spans="1:10" ht="20.100000000000001" customHeight="1" thickBot="1">
      <c r="A44" s="4"/>
      <c r="B44" s="40">
        <v>43190</v>
      </c>
      <c r="C44" s="38"/>
      <c r="D44" s="39"/>
      <c r="E44" s="36"/>
      <c r="F44" s="82" t="str">
        <f>IF(E44="","",VLOOKUP(E44,'MET Levels'!$I$2:$J$63,2,FALSE)*0.0175*C44*D44)</f>
        <v/>
      </c>
      <c r="G44" s="83"/>
      <c r="H44" s="91"/>
      <c r="I44" s="92"/>
      <c r="J44" s="4"/>
    </row>
    <row r="45" spans="1:10" ht="16.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</row>
  </sheetData>
  <mergeCells count="88">
    <mergeCell ref="B2:B3"/>
    <mergeCell ref="C2:I2"/>
    <mergeCell ref="C3:I3"/>
    <mergeCell ref="H40:I40"/>
    <mergeCell ref="H41:I41"/>
    <mergeCell ref="H42:I42"/>
    <mergeCell ref="H43:I43"/>
    <mergeCell ref="H44:I44"/>
    <mergeCell ref="F40:G40"/>
    <mergeCell ref="F41:G41"/>
    <mergeCell ref="F42:G42"/>
    <mergeCell ref="F43:G43"/>
    <mergeCell ref="F44:G44"/>
    <mergeCell ref="F17:G17"/>
    <mergeCell ref="F18:G18"/>
    <mergeCell ref="F19:G19"/>
    <mergeCell ref="F20:G20"/>
    <mergeCell ref="F21:G21"/>
    <mergeCell ref="F22:G22"/>
    <mergeCell ref="F23:G23"/>
    <mergeCell ref="F24:G24"/>
    <mergeCell ref="F35:G35"/>
    <mergeCell ref="F36:G36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39:G39"/>
    <mergeCell ref="H35:I35"/>
    <mergeCell ref="H36:I36"/>
    <mergeCell ref="H37:I37"/>
    <mergeCell ref="H38:I38"/>
    <mergeCell ref="H39:I39"/>
    <mergeCell ref="H32:I32"/>
    <mergeCell ref="H33:I33"/>
    <mergeCell ref="H34:I34"/>
    <mergeCell ref="F37:G37"/>
    <mergeCell ref="F38:G38"/>
    <mergeCell ref="H27:I27"/>
    <mergeCell ref="H28:I28"/>
    <mergeCell ref="H29:I29"/>
    <mergeCell ref="H30:I30"/>
    <mergeCell ref="H31:I31"/>
    <mergeCell ref="H17:I17"/>
    <mergeCell ref="H18:I18"/>
    <mergeCell ref="H19:I19"/>
    <mergeCell ref="A45:J45"/>
    <mergeCell ref="B11:I11"/>
    <mergeCell ref="H12:I12"/>
    <mergeCell ref="H13:I13"/>
    <mergeCell ref="H14:I14"/>
    <mergeCell ref="H15:I15"/>
    <mergeCell ref="H20:I20"/>
    <mergeCell ref="H21:I21"/>
    <mergeCell ref="H22:I22"/>
    <mergeCell ref="H23:I23"/>
    <mergeCell ref="H24:I24"/>
    <mergeCell ref="H25:I25"/>
    <mergeCell ref="H26:I26"/>
    <mergeCell ref="F8:G8"/>
    <mergeCell ref="D8:E8"/>
    <mergeCell ref="D9:E9"/>
    <mergeCell ref="D10:E10"/>
    <mergeCell ref="H16:I16"/>
    <mergeCell ref="F13:G13"/>
    <mergeCell ref="D12:G12"/>
    <mergeCell ref="F14:G14"/>
    <mergeCell ref="F15:G15"/>
    <mergeCell ref="F16:G16"/>
    <mergeCell ref="H8:I8"/>
    <mergeCell ref="H9:I10"/>
    <mergeCell ref="A1:J1"/>
    <mergeCell ref="B9:C9"/>
    <mergeCell ref="B10:C10"/>
    <mergeCell ref="F9:G9"/>
    <mergeCell ref="F10:G10"/>
    <mergeCell ref="B4:I4"/>
    <mergeCell ref="C5:D5"/>
    <mergeCell ref="E5:F5"/>
    <mergeCell ref="G5:I5"/>
    <mergeCell ref="B7:I7"/>
    <mergeCell ref="B8:C8"/>
  </mergeCells>
  <phoneticPr fontId="1" type="noConversion"/>
  <dataValidations disablePrompts="1" count="4">
    <dataValidation type="list" allowBlank="1" showInputMessage="1" showErrorMessage="1" sqref="I6">
      <formula1>"Male, Female"</formula1>
    </dataValidation>
    <dataValidation type="list" allowBlank="1" showInputMessage="1" showErrorMessage="1" sqref="B9:G9 C13 D6">
      <formula1>"KG,LB"</formula1>
    </dataValidation>
    <dataValidation type="list" allowBlank="1" showInputMessage="1" showErrorMessage="1" sqref="G6">
      <formula1>"Centimeter, Feet"</formula1>
    </dataValidation>
    <dataValidation type="list" allowBlank="1" showInputMessage="1" showErrorMessage="1" sqref="E14:E44">
      <formula1>'MET Levels'!I2:I63</formula1>
    </dataValidation>
  </dataValidations>
  <hyperlinks>
    <hyperlink ref="C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scale="83" fitToHeight="0" orientation="portrait" r:id="rId2"/>
  <headerFooter>
    <oddFooter>Prepared by ExcelDataPro;Fahim &amp;D&amp;RPage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opLeftCell="A22" zoomScale="115" zoomScaleNormal="115" workbookViewId="0">
      <selection activeCell="N32" sqref="N32"/>
    </sheetView>
  </sheetViews>
  <sheetFormatPr defaultRowHeight="15"/>
  <cols>
    <col min="1" max="1" width="3.140625" customWidth="1"/>
    <col min="2" max="2" width="13.140625" customWidth="1"/>
    <col min="3" max="3" width="12.28515625" customWidth="1"/>
    <col min="4" max="4" width="10.85546875" customWidth="1"/>
    <col min="5" max="5" width="10" customWidth="1"/>
    <col min="10" max="10" width="3.140625" customWidth="1"/>
  </cols>
  <sheetData>
    <row r="1" spans="1:10" ht="15.75" thickBot="1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 ht="21" thickBot="1">
      <c r="A2" s="47"/>
      <c r="B2" s="134" t="s">
        <v>132</v>
      </c>
      <c r="C2" s="135"/>
      <c r="D2" s="135"/>
      <c r="E2" s="135"/>
      <c r="F2" s="135"/>
      <c r="G2" s="135"/>
      <c r="H2" s="135"/>
      <c r="I2" s="136"/>
      <c r="J2" s="47"/>
    </row>
    <row r="3" spans="1:10">
      <c r="A3" s="47"/>
      <c r="B3" s="48" t="s">
        <v>0</v>
      </c>
      <c r="C3" s="48" t="s">
        <v>14</v>
      </c>
      <c r="D3" s="48" t="s">
        <v>115</v>
      </c>
      <c r="E3" s="126" t="s">
        <v>24</v>
      </c>
      <c r="F3" s="127"/>
      <c r="G3" s="127"/>
      <c r="H3" s="127"/>
      <c r="I3" s="128"/>
      <c r="J3" s="47"/>
    </row>
    <row r="4" spans="1:10">
      <c r="A4" s="47"/>
      <c r="B4" s="51">
        <v>43160</v>
      </c>
      <c r="C4" s="49">
        <v>85</v>
      </c>
      <c r="D4" s="50">
        <v>156.18750000000003</v>
      </c>
      <c r="E4" s="123" t="s">
        <v>120</v>
      </c>
      <c r="F4" s="123"/>
      <c r="G4" s="123"/>
      <c r="H4" s="123"/>
      <c r="I4" s="123"/>
      <c r="J4" s="47"/>
    </row>
    <row r="5" spans="1:10">
      <c r="A5" s="47"/>
      <c r="B5" s="51">
        <v>43161</v>
      </c>
      <c r="C5" s="49">
        <v>84.8</v>
      </c>
      <c r="D5" s="50">
        <v>44.519999999999996</v>
      </c>
      <c r="E5" s="123" t="s">
        <v>111</v>
      </c>
      <c r="F5" s="123"/>
      <c r="G5" s="123"/>
      <c r="H5" s="123"/>
      <c r="I5" s="123"/>
      <c r="J5" s="47"/>
    </row>
    <row r="6" spans="1:10">
      <c r="A6" s="47"/>
      <c r="B6" s="51">
        <v>43162</v>
      </c>
      <c r="C6" s="49">
        <v>84.8</v>
      </c>
      <c r="D6" s="50">
        <v>593.6</v>
      </c>
      <c r="E6" s="123" t="s">
        <v>112</v>
      </c>
      <c r="F6" s="123"/>
      <c r="G6" s="123"/>
      <c r="H6" s="123"/>
      <c r="I6" s="123"/>
      <c r="J6" s="47"/>
    </row>
    <row r="7" spans="1:10">
      <c r="A7" s="47"/>
      <c r="B7" s="51">
        <v>43163</v>
      </c>
      <c r="C7" s="49">
        <v>84.2</v>
      </c>
      <c r="D7" s="50">
        <v>265.23</v>
      </c>
      <c r="E7" s="123" t="s">
        <v>110</v>
      </c>
      <c r="F7" s="123"/>
      <c r="G7" s="123"/>
      <c r="H7" s="123"/>
      <c r="I7" s="123"/>
      <c r="J7" s="47"/>
    </row>
    <row r="8" spans="1:10">
      <c r="A8" s="47"/>
      <c r="B8" s="51">
        <v>43164</v>
      </c>
      <c r="C8" s="49">
        <v>84</v>
      </c>
      <c r="D8" s="50">
        <v>1646.4000000000003</v>
      </c>
      <c r="E8" s="123" t="s">
        <v>112</v>
      </c>
      <c r="F8" s="123"/>
      <c r="G8" s="123"/>
      <c r="H8" s="123"/>
      <c r="I8" s="123"/>
      <c r="J8" s="47"/>
    </row>
    <row r="9" spans="1:10">
      <c r="A9" s="47"/>
      <c r="B9" s="51">
        <v>43165</v>
      </c>
      <c r="C9" s="49">
        <v>82.5</v>
      </c>
      <c r="D9" s="50">
        <v>649.68750000000011</v>
      </c>
      <c r="E9" s="123" t="s">
        <v>116</v>
      </c>
      <c r="F9" s="123"/>
      <c r="G9" s="123"/>
      <c r="H9" s="123"/>
      <c r="I9" s="123"/>
      <c r="J9" s="47"/>
    </row>
    <row r="10" spans="1:10">
      <c r="A10" s="47"/>
      <c r="B10" s="51">
        <v>43166</v>
      </c>
      <c r="C10" s="49">
        <v>81.7</v>
      </c>
      <c r="D10" s="50">
        <v>1415.4525000000001</v>
      </c>
      <c r="E10" s="123" t="s">
        <v>117</v>
      </c>
      <c r="F10" s="123"/>
      <c r="G10" s="123"/>
      <c r="H10" s="123"/>
      <c r="I10" s="123"/>
      <c r="J10" s="47"/>
    </row>
    <row r="11" spans="1:10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0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>
      <c r="A13" s="47"/>
      <c r="J13" s="47"/>
    </row>
    <row r="14" spans="1:10">
      <c r="A14" s="47"/>
      <c r="J14" s="47"/>
    </row>
    <row r="15" spans="1:10">
      <c r="A15" s="47"/>
      <c r="J15" s="47"/>
    </row>
    <row r="16" spans="1:10">
      <c r="A16" s="47"/>
      <c r="J16" s="47"/>
    </row>
    <row r="17" spans="1:10">
      <c r="A17" s="47"/>
      <c r="J17" s="47"/>
    </row>
    <row r="18" spans="1:10">
      <c r="A18" s="47"/>
      <c r="J18" s="47"/>
    </row>
    <row r="19" spans="1:10">
      <c r="A19" s="47"/>
      <c r="J19" s="47"/>
    </row>
    <row r="20" spans="1:10">
      <c r="A20" s="47"/>
      <c r="J20" s="47"/>
    </row>
    <row r="21" spans="1:10">
      <c r="A21" s="47"/>
      <c r="J21" s="47"/>
    </row>
    <row r="22" spans="1:10">
      <c r="A22" s="47"/>
      <c r="J22" s="47"/>
    </row>
    <row r="23" spans="1:10">
      <c r="A23" s="47"/>
      <c r="J23" s="47"/>
    </row>
    <row r="24" spans="1:10">
      <c r="A24" s="47"/>
      <c r="J24" s="47"/>
    </row>
    <row r="25" spans="1:10" ht="15.75" thickBot="1">
      <c r="A25" s="47"/>
      <c r="B25" s="52"/>
      <c r="C25" s="47"/>
      <c r="D25" s="47"/>
      <c r="E25" s="47"/>
      <c r="F25" s="47"/>
      <c r="G25" s="47"/>
      <c r="H25" s="47"/>
      <c r="I25" s="47"/>
      <c r="J25" s="47"/>
    </row>
    <row r="26" spans="1:10" ht="19.5" thickBot="1">
      <c r="A26" s="47"/>
      <c r="B26" s="129" t="s">
        <v>129</v>
      </c>
      <c r="C26" s="130"/>
      <c r="D26" s="130"/>
      <c r="E26" s="130"/>
      <c r="F26" s="130"/>
      <c r="G26" s="130"/>
      <c r="H26" s="130"/>
      <c r="I26" s="131"/>
      <c r="J26" s="47"/>
    </row>
    <row r="27" spans="1:10" ht="15.75" thickBot="1">
      <c r="A27" s="47"/>
      <c r="B27" s="124" t="s">
        <v>131</v>
      </c>
      <c r="C27" s="125"/>
      <c r="D27" s="53" t="s">
        <v>127</v>
      </c>
      <c r="E27" s="120" t="s">
        <v>28</v>
      </c>
      <c r="F27" s="121"/>
      <c r="G27" s="121"/>
      <c r="H27" s="121"/>
      <c r="I27" s="122"/>
      <c r="J27" s="47"/>
    </row>
    <row r="28" spans="1:10" ht="15.75" thickBot="1">
      <c r="A28" s="47"/>
      <c r="B28" s="118" t="s">
        <v>121</v>
      </c>
      <c r="C28" s="119"/>
      <c r="D28" s="50">
        <f>AVERAGE(D4:D10)</f>
        <v>681.5825000000001</v>
      </c>
      <c r="E28" s="123"/>
      <c r="F28" s="123"/>
      <c r="G28" s="123"/>
      <c r="H28" s="123"/>
      <c r="I28" s="123"/>
      <c r="J28" s="47"/>
    </row>
    <row r="29" spans="1:10" ht="15.75" thickBot="1">
      <c r="A29" s="47"/>
      <c r="B29" s="118" t="s">
        <v>122</v>
      </c>
      <c r="C29" s="119"/>
      <c r="D29" s="50">
        <f>MAX(D4:D10)</f>
        <v>1646.4000000000003</v>
      </c>
      <c r="E29" s="123" t="str">
        <f>VLOOKUP(D29,$D$4:$I$10,2,)</f>
        <v>Bicycling-&gt;20 mph,racing,not drafting</v>
      </c>
      <c r="F29" s="123"/>
      <c r="G29" s="123"/>
      <c r="H29" s="123"/>
      <c r="I29" s="123"/>
      <c r="J29" s="47"/>
    </row>
    <row r="30" spans="1:10" ht="15.75" thickBot="1">
      <c r="A30" s="47"/>
      <c r="B30" s="118" t="s">
        <v>123</v>
      </c>
      <c r="C30" s="119"/>
      <c r="D30" s="50">
        <f>MIN(D4:D10)</f>
        <v>44.519999999999996</v>
      </c>
      <c r="E30" s="123" t="str">
        <f>VLOOKUP(D30,$D$4:$I$10,2,)</f>
        <v>Sitting-resting metabolic rate</v>
      </c>
      <c r="F30" s="123"/>
      <c r="G30" s="123"/>
      <c r="H30" s="123"/>
      <c r="I30" s="123"/>
      <c r="J30" s="47"/>
    </row>
    <row r="31" spans="1:10" ht="19.5" thickBot="1">
      <c r="A31" s="47"/>
      <c r="B31" s="129" t="s">
        <v>130</v>
      </c>
      <c r="C31" s="130"/>
      <c r="D31" s="130"/>
      <c r="E31" s="130"/>
      <c r="F31" s="130"/>
      <c r="G31" s="130"/>
      <c r="H31" s="130"/>
      <c r="I31" s="131"/>
      <c r="J31" s="47"/>
    </row>
    <row r="32" spans="1:10" ht="15.75" thickBot="1">
      <c r="A32" s="47"/>
      <c r="B32" s="124" t="s">
        <v>14</v>
      </c>
      <c r="C32" s="132"/>
      <c r="D32" s="133" t="s">
        <v>128</v>
      </c>
      <c r="E32" s="123"/>
      <c r="F32" s="123"/>
      <c r="G32" s="123"/>
      <c r="H32" s="123"/>
      <c r="I32" s="123"/>
      <c r="J32" s="47"/>
    </row>
    <row r="33" spans="1:10" ht="15.75" thickBot="1">
      <c r="A33" s="47"/>
      <c r="B33" s="118" t="s">
        <v>124</v>
      </c>
      <c r="C33" s="119"/>
      <c r="D33" s="49">
        <f>MAX(C4:C10)</f>
        <v>85</v>
      </c>
      <c r="E33" s="123"/>
      <c r="F33" s="123"/>
      <c r="G33" s="123"/>
      <c r="H33" s="123"/>
      <c r="I33" s="123"/>
      <c r="J33" s="47"/>
    </row>
    <row r="34" spans="1:10" ht="15.75" thickBot="1">
      <c r="A34" s="47"/>
      <c r="B34" s="118" t="s">
        <v>125</v>
      </c>
      <c r="C34" s="119"/>
      <c r="D34" s="49">
        <f>MIN(C4:C10)</f>
        <v>81.7</v>
      </c>
      <c r="E34" s="123"/>
      <c r="F34" s="123"/>
      <c r="G34" s="123"/>
      <c r="H34" s="123"/>
      <c r="I34" s="123"/>
      <c r="J34" s="47"/>
    </row>
    <row r="35" spans="1:10" ht="15.75" thickBot="1">
      <c r="A35" s="47"/>
      <c r="B35" s="118" t="s">
        <v>126</v>
      </c>
      <c r="C35" s="119"/>
      <c r="D35" s="49">
        <f>C4-C10</f>
        <v>3.2999999999999972</v>
      </c>
      <c r="E35" s="123"/>
      <c r="F35" s="123"/>
      <c r="G35" s="123"/>
      <c r="H35" s="123"/>
      <c r="I35" s="123"/>
      <c r="J35" s="47"/>
    </row>
    <row r="36" spans="1:10">
      <c r="A36" s="47"/>
      <c r="B36" s="47"/>
      <c r="C36" s="47"/>
      <c r="D36" s="47"/>
      <c r="E36" s="47"/>
      <c r="F36" s="47"/>
      <c r="G36" s="47"/>
      <c r="H36" s="47"/>
      <c r="I36" s="47"/>
      <c r="J36" s="47"/>
    </row>
    <row r="37" spans="1:10">
      <c r="A37" s="15"/>
    </row>
    <row r="38" spans="1:10">
      <c r="A38" s="15"/>
    </row>
    <row r="39" spans="1:10">
      <c r="A39" s="15"/>
    </row>
    <row r="40" spans="1:10">
      <c r="A40" s="15"/>
    </row>
    <row r="41" spans="1:10">
      <c r="A41" s="15"/>
    </row>
  </sheetData>
  <mergeCells count="27">
    <mergeCell ref="B2:I2"/>
    <mergeCell ref="B26:I26"/>
    <mergeCell ref="E4:I4"/>
    <mergeCell ref="E6:I6"/>
    <mergeCell ref="E7:I7"/>
    <mergeCell ref="B31:I31"/>
    <mergeCell ref="E8:I8"/>
    <mergeCell ref="E9:I9"/>
    <mergeCell ref="E10:I10"/>
    <mergeCell ref="E5:I5"/>
    <mergeCell ref="E3:I3"/>
    <mergeCell ref="B34:C34"/>
    <mergeCell ref="B35:C35"/>
    <mergeCell ref="E27:I27"/>
    <mergeCell ref="E28:I28"/>
    <mergeCell ref="E29:I29"/>
    <mergeCell ref="E30:I30"/>
    <mergeCell ref="E32:I32"/>
    <mergeCell ref="E33:I33"/>
    <mergeCell ref="E34:I34"/>
    <mergeCell ref="E35:I35"/>
    <mergeCell ref="B27:C27"/>
    <mergeCell ref="B28:C28"/>
    <mergeCell ref="B29:C29"/>
    <mergeCell ref="B30:C30"/>
    <mergeCell ref="B32:C32"/>
    <mergeCell ref="B33:C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showGridLines="0" topLeftCell="A2" zoomScale="120" zoomScaleNormal="120" workbookViewId="0">
      <selection activeCell="C5" sqref="C5:D5"/>
    </sheetView>
  </sheetViews>
  <sheetFormatPr defaultColWidth="9.140625" defaultRowHeight="12.75"/>
  <cols>
    <col min="1" max="1" width="3.140625" style="2" customWidth="1"/>
    <col min="2" max="2" width="16" style="2" customWidth="1"/>
    <col min="3" max="3" width="11.140625" style="2" customWidth="1"/>
    <col min="4" max="4" width="14.85546875" style="2" bestFit="1" customWidth="1"/>
    <col min="5" max="5" width="40.85546875" style="2" customWidth="1"/>
    <col min="6" max="6" width="5.28515625" style="2" customWidth="1"/>
    <col min="7" max="7" width="12.28515625" style="2" customWidth="1"/>
    <col min="8" max="8" width="11.7109375" style="2" bestFit="1" customWidth="1"/>
    <col min="9" max="9" width="17.7109375" style="2" customWidth="1"/>
    <col min="10" max="10" width="3.140625" style="2" customWidth="1"/>
    <col min="11" max="16384" width="9.140625" style="2"/>
  </cols>
  <sheetData>
    <row r="1" spans="1:10" s="24" customFormat="1" ht="16.5" customHeight="1" thickBot="1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43.5" customHeight="1" thickBot="1">
      <c r="A2" s="24"/>
      <c r="B2" s="164"/>
      <c r="C2" s="165" t="s">
        <v>2</v>
      </c>
      <c r="D2" s="165"/>
      <c r="E2" s="165"/>
      <c r="F2" s="165"/>
      <c r="G2" s="165"/>
      <c r="H2" s="165"/>
      <c r="I2" s="165"/>
      <c r="J2" s="24"/>
    </row>
    <row r="3" spans="1:10" s="1" customFormat="1" ht="39.75" customHeight="1" thickBot="1">
      <c r="A3" s="24"/>
      <c r="B3" s="164"/>
      <c r="C3" s="166" t="s">
        <v>11</v>
      </c>
      <c r="D3" s="166"/>
      <c r="E3" s="166"/>
      <c r="F3" s="166"/>
      <c r="G3" s="166"/>
      <c r="H3" s="166"/>
      <c r="I3" s="166"/>
      <c r="J3" s="24"/>
    </row>
    <row r="4" spans="1:10" s="1" customFormat="1" ht="26.25" thickBot="1">
      <c r="A4" s="24"/>
      <c r="B4" s="93" t="s">
        <v>5</v>
      </c>
      <c r="C4" s="94"/>
      <c r="D4" s="94"/>
      <c r="E4" s="94"/>
      <c r="F4" s="94"/>
      <c r="G4" s="94"/>
      <c r="H4" s="94"/>
      <c r="I4" s="95"/>
      <c r="J4" s="24"/>
    </row>
    <row r="5" spans="1:10" s="1" customFormat="1" ht="18.75" customHeight="1" thickBot="1">
      <c r="A5" s="24"/>
      <c r="B5" s="26" t="s">
        <v>12</v>
      </c>
      <c r="C5" s="96"/>
      <c r="D5" s="97"/>
      <c r="E5" s="98" t="s">
        <v>10</v>
      </c>
      <c r="F5" s="99"/>
      <c r="G5" s="96"/>
      <c r="H5" s="100"/>
      <c r="I5" s="97"/>
      <c r="J5" s="24"/>
    </row>
    <row r="6" spans="1:10" s="1" customFormat="1" ht="18.75" customHeight="1" thickBot="1">
      <c r="A6" s="24"/>
      <c r="B6" s="27" t="s">
        <v>13</v>
      </c>
      <c r="C6" s="28"/>
      <c r="D6" s="28" t="s">
        <v>18</v>
      </c>
      <c r="E6" s="29" t="s">
        <v>20</v>
      </c>
      <c r="F6" s="28"/>
      <c r="G6" s="29" t="s">
        <v>21</v>
      </c>
      <c r="H6" s="30" t="s">
        <v>3</v>
      </c>
      <c r="I6" s="28"/>
      <c r="J6" s="24"/>
    </row>
    <row r="7" spans="1:10" s="1" customFormat="1" ht="26.25" thickBot="1">
      <c r="A7" s="24"/>
      <c r="B7" s="105" t="s">
        <v>14</v>
      </c>
      <c r="C7" s="106"/>
      <c r="D7" s="106"/>
      <c r="E7" s="106"/>
      <c r="F7" s="106"/>
      <c r="G7" s="106"/>
      <c r="H7" s="106"/>
      <c r="I7" s="107"/>
      <c r="J7" s="24"/>
    </row>
    <row r="8" spans="1:10" s="1" customFormat="1" ht="18.75" customHeight="1" thickBot="1">
      <c r="A8" s="24"/>
      <c r="B8" s="96" t="s">
        <v>15</v>
      </c>
      <c r="C8" s="97"/>
      <c r="D8" s="98" t="s">
        <v>22</v>
      </c>
      <c r="E8" s="99"/>
      <c r="F8" s="108" t="s">
        <v>16</v>
      </c>
      <c r="G8" s="109"/>
      <c r="H8" s="110" t="s">
        <v>9</v>
      </c>
      <c r="I8" s="111"/>
      <c r="J8" s="24"/>
    </row>
    <row r="9" spans="1:10" s="1" customFormat="1" ht="18.75" customHeight="1" thickBot="1">
      <c r="A9" s="24"/>
      <c r="B9" s="98" t="s">
        <v>18</v>
      </c>
      <c r="C9" s="99" t="s">
        <v>7</v>
      </c>
      <c r="D9" s="98" t="s">
        <v>18</v>
      </c>
      <c r="E9" s="99" t="s">
        <v>7</v>
      </c>
      <c r="F9" s="98" t="s">
        <v>18</v>
      </c>
      <c r="G9" s="99" t="s">
        <v>7</v>
      </c>
      <c r="H9" s="112"/>
      <c r="I9" s="113"/>
      <c r="J9" s="24"/>
    </row>
    <row r="10" spans="1:10" s="1" customFormat="1" ht="18.75" customHeight="1" thickBot="1">
      <c r="A10" s="24"/>
      <c r="B10" s="98"/>
      <c r="C10" s="99"/>
      <c r="D10" s="98"/>
      <c r="E10" s="99"/>
      <c r="F10" s="98"/>
      <c r="G10" s="99"/>
      <c r="H10" s="114"/>
      <c r="I10" s="115"/>
      <c r="J10" s="24"/>
    </row>
    <row r="11" spans="1:10" s="1" customFormat="1" ht="26.25" thickBot="1">
      <c r="A11" s="24"/>
      <c r="B11" s="105" t="s">
        <v>17</v>
      </c>
      <c r="C11" s="106"/>
      <c r="D11" s="106"/>
      <c r="E11" s="106"/>
      <c r="F11" s="106"/>
      <c r="G11" s="106"/>
      <c r="H11" s="106"/>
      <c r="I11" s="107"/>
      <c r="J11" s="24"/>
    </row>
    <row r="12" spans="1:10" ht="20.25" thickBot="1">
      <c r="A12" s="25"/>
      <c r="B12" s="31" t="s">
        <v>0</v>
      </c>
      <c r="C12" s="31" t="s">
        <v>14</v>
      </c>
      <c r="D12" s="116" t="s">
        <v>23</v>
      </c>
      <c r="E12" s="116"/>
      <c r="F12" s="116"/>
      <c r="G12" s="116"/>
      <c r="H12" s="110"/>
      <c r="I12" s="111"/>
      <c r="J12" s="25"/>
    </row>
    <row r="13" spans="1:10" ht="20.25" thickBot="1">
      <c r="A13" s="25"/>
      <c r="B13" s="31" t="s">
        <v>1</v>
      </c>
      <c r="C13" s="28" t="s">
        <v>18</v>
      </c>
      <c r="D13" s="31" t="s">
        <v>109</v>
      </c>
      <c r="E13" s="31" t="s">
        <v>24</v>
      </c>
      <c r="F13" s="101" t="s">
        <v>115</v>
      </c>
      <c r="G13" s="102"/>
      <c r="H13" s="103" t="s">
        <v>26</v>
      </c>
      <c r="I13" s="104"/>
      <c r="J13" s="25"/>
    </row>
    <row r="14" spans="1:10" ht="20.100000000000001" customHeight="1">
      <c r="A14" s="25"/>
      <c r="B14" s="138"/>
      <c r="C14" s="141"/>
      <c r="D14" s="145"/>
      <c r="E14" s="148"/>
      <c r="F14" s="152" t="str">
        <f>IF(E14="","",VLOOKUP(E14,'MET Levels'!$I$2:$J$63,2,FALSE)*0.0175*C14*D14)</f>
        <v/>
      </c>
      <c r="G14" s="153"/>
      <c r="H14" s="158"/>
      <c r="I14" s="159"/>
      <c r="J14" s="25"/>
    </row>
    <row r="15" spans="1:10" ht="20.100000000000001" customHeight="1">
      <c r="A15" s="25"/>
      <c r="B15" s="139"/>
      <c r="C15" s="142"/>
      <c r="D15" s="146"/>
      <c r="E15" s="149"/>
      <c r="F15" s="154" t="str">
        <f>IF(E15="","",VLOOKUP(E15,'MET Levels'!$I$2:$J$63,2,FALSE)*0.0175*C15*D15)</f>
        <v/>
      </c>
      <c r="G15" s="155"/>
      <c r="H15" s="160"/>
      <c r="I15" s="161"/>
      <c r="J15" s="25"/>
    </row>
    <row r="16" spans="1:10" ht="20.100000000000001" customHeight="1">
      <c r="A16" s="25"/>
      <c r="B16" s="139"/>
      <c r="C16" s="142"/>
      <c r="D16" s="146"/>
      <c r="E16" s="149"/>
      <c r="F16" s="154" t="str">
        <f>IF(E16="","",VLOOKUP(E16,'MET Levels'!$I$2:$J$63,2,FALSE)*0.0175*C16*D16)</f>
        <v/>
      </c>
      <c r="G16" s="155"/>
      <c r="H16" s="160"/>
      <c r="I16" s="161"/>
      <c r="J16" s="25"/>
    </row>
    <row r="17" spans="1:10" ht="20.100000000000001" customHeight="1">
      <c r="A17" s="25"/>
      <c r="B17" s="139"/>
      <c r="C17" s="142"/>
      <c r="D17" s="146"/>
      <c r="E17" s="149"/>
      <c r="F17" s="154" t="str">
        <f>IF(E17="","",VLOOKUP(E17,'MET Levels'!$I$2:$J$63,2,FALSE)*0.0175*C17*D17)</f>
        <v/>
      </c>
      <c r="G17" s="155"/>
      <c r="H17" s="160"/>
      <c r="I17" s="161"/>
      <c r="J17" s="25"/>
    </row>
    <row r="18" spans="1:10" ht="20.100000000000001" customHeight="1">
      <c r="A18" s="25"/>
      <c r="B18" s="139"/>
      <c r="C18" s="143"/>
      <c r="D18" s="146"/>
      <c r="E18" s="149"/>
      <c r="F18" s="154" t="str">
        <f>IF(E18="","",VLOOKUP(E18,'MET Levels'!$I$2:$J$63,2,FALSE)*0.0175*C18*D18)</f>
        <v/>
      </c>
      <c r="G18" s="155"/>
      <c r="H18" s="160"/>
      <c r="I18" s="161"/>
      <c r="J18" s="25"/>
    </row>
    <row r="19" spans="1:10" ht="20.100000000000001" customHeight="1">
      <c r="A19" s="25"/>
      <c r="B19" s="139"/>
      <c r="C19" s="143"/>
      <c r="D19" s="146"/>
      <c r="E19" s="150"/>
      <c r="F19" s="154" t="str">
        <f>IF(E19="","",VLOOKUP(E19,'MET Levels'!$I$2:$J$63,2,FALSE)*0.0175*C19*D19)</f>
        <v/>
      </c>
      <c r="G19" s="155"/>
      <c r="H19" s="160"/>
      <c r="I19" s="161"/>
      <c r="J19" s="25"/>
    </row>
    <row r="20" spans="1:10" ht="20.100000000000001" customHeight="1">
      <c r="A20" s="25"/>
      <c r="B20" s="139"/>
      <c r="C20" s="143"/>
      <c r="D20" s="146"/>
      <c r="E20" s="150"/>
      <c r="F20" s="154" t="str">
        <f>IF(E20="","",VLOOKUP(E20,'MET Levels'!$I$2:$J$63,2,FALSE)*0.0175*C20*D20)</f>
        <v/>
      </c>
      <c r="G20" s="155"/>
      <c r="H20" s="160"/>
      <c r="I20" s="161"/>
      <c r="J20" s="25"/>
    </row>
    <row r="21" spans="1:10" ht="20.100000000000001" customHeight="1">
      <c r="A21" s="25"/>
      <c r="B21" s="139"/>
      <c r="C21" s="143"/>
      <c r="D21" s="146"/>
      <c r="E21" s="150"/>
      <c r="F21" s="154" t="str">
        <f>IF(E21="","",VLOOKUP(E21,'MET Levels'!$I$2:$J$63,2,FALSE)*0.0175*C21*D21)</f>
        <v/>
      </c>
      <c r="G21" s="155"/>
      <c r="H21" s="160"/>
      <c r="I21" s="161"/>
      <c r="J21" s="25"/>
    </row>
    <row r="22" spans="1:10" ht="20.100000000000001" customHeight="1">
      <c r="A22" s="25"/>
      <c r="B22" s="139"/>
      <c r="C22" s="143"/>
      <c r="D22" s="146"/>
      <c r="E22" s="150"/>
      <c r="F22" s="154" t="str">
        <f>IF(E22="","",VLOOKUP(E22,'MET Levels'!$I$2:$J$63,2,FALSE)*0.0175*C22*D22)</f>
        <v/>
      </c>
      <c r="G22" s="155"/>
      <c r="H22" s="160"/>
      <c r="I22" s="161"/>
      <c r="J22" s="25"/>
    </row>
    <row r="23" spans="1:10" ht="20.100000000000001" customHeight="1">
      <c r="A23" s="25"/>
      <c r="B23" s="139"/>
      <c r="C23" s="143"/>
      <c r="D23" s="146"/>
      <c r="E23" s="150"/>
      <c r="F23" s="154" t="str">
        <f>IF(E23="","",VLOOKUP(E23,'MET Levels'!$I$2:$J$63,2,FALSE)*0.0175*C23*D23)</f>
        <v/>
      </c>
      <c r="G23" s="155"/>
      <c r="H23" s="160"/>
      <c r="I23" s="161"/>
      <c r="J23" s="25"/>
    </row>
    <row r="24" spans="1:10" ht="20.100000000000001" customHeight="1">
      <c r="A24" s="25"/>
      <c r="B24" s="139"/>
      <c r="C24" s="143"/>
      <c r="D24" s="146"/>
      <c r="E24" s="150"/>
      <c r="F24" s="154" t="str">
        <f>IF(E24="","",VLOOKUP(E24,'MET Levels'!$I$2:$J$63,2,FALSE)*0.0175*C24*D24)</f>
        <v/>
      </c>
      <c r="G24" s="155"/>
      <c r="H24" s="160"/>
      <c r="I24" s="161"/>
      <c r="J24" s="25"/>
    </row>
    <row r="25" spans="1:10" ht="20.100000000000001" customHeight="1">
      <c r="A25" s="25"/>
      <c r="B25" s="139"/>
      <c r="C25" s="143"/>
      <c r="D25" s="146"/>
      <c r="E25" s="150"/>
      <c r="F25" s="154" t="str">
        <f>IF(E25="","",VLOOKUP(E25,'MET Levels'!$I$2:$J$63,2,FALSE)*0.0175*C25*D25)</f>
        <v/>
      </c>
      <c r="G25" s="155"/>
      <c r="H25" s="160"/>
      <c r="I25" s="161"/>
      <c r="J25" s="25"/>
    </row>
    <row r="26" spans="1:10" ht="20.100000000000001" customHeight="1">
      <c r="A26" s="25"/>
      <c r="B26" s="139"/>
      <c r="C26" s="143"/>
      <c r="D26" s="146"/>
      <c r="E26" s="150"/>
      <c r="F26" s="154" t="str">
        <f>IF(E26="","",VLOOKUP(E26,'MET Levels'!$I$2:$J$63,2,FALSE)*0.0175*C26*D26)</f>
        <v/>
      </c>
      <c r="G26" s="155"/>
      <c r="H26" s="160"/>
      <c r="I26" s="161"/>
      <c r="J26" s="25"/>
    </row>
    <row r="27" spans="1:10" ht="20.100000000000001" customHeight="1">
      <c r="A27" s="25"/>
      <c r="B27" s="139"/>
      <c r="C27" s="143"/>
      <c r="D27" s="146"/>
      <c r="E27" s="150"/>
      <c r="F27" s="154" t="str">
        <f>IF(E27="","",VLOOKUP(E27,'MET Levels'!$I$2:$J$63,2,FALSE)*0.0175*C27*D27)</f>
        <v/>
      </c>
      <c r="G27" s="155"/>
      <c r="H27" s="160"/>
      <c r="I27" s="161"/>
      <c r="J27" s="25"/>
    </row>
    <row r="28" spans="1:10" ht="20.100000000000001" customHeight="1">
      <c r="A28" s="25"/>
      <c r="B28" s="139"/>
      <c r="C28" s="143"/>
      <c r="D28" s="146"/>
      <c r="E28" s="150"/>
      <c r="F28" s="154" t="str">
        <f>IF(E28="","",VLOOKUP(E28,'MET Levels'!$I$2:$J$63,2,FALSE)*0.0175*C28*D28)</f>
        <v/>
      </c>
      <c r="G28" s="155"/>
      <c r="H28" s="160"/>
      <c r="I28" s="161"/>
      <c r="J28" s="25"/>
    </row>
    <row r="29" spans="1:10" ht="20.100000000000001" customHeight="1">
      <c r="A29" s="25"/>
      <c r="B29" s="139"/>
      <c r="C29" s="143"/>
      <c r="D29" s="146"/>
      <c r="E29" s="150"/>
      <c r="F29" s="154" t="str">
        <f>IF(E29="","",VLOOKUP(E29,'MET Levels'!$I$2:$J$63,2,FALSE)*0.0175*C29*D29)</f>
        <v/>
      </c>
      <c r="G29" s="155"/>
      <c r="H29" s="160"/>
      <c r="I29" s="161"/>
      <c r="J29" s="25"/>
    </row>
    <row r="30" spans="1:10" ht="20.100000000000001" customHeight="1">
      <c r="A30" s="25"/>
      <c r="B30" s="139"/>
      <c r="C30" s="143"/>
      <c r="D30" s="146"/>
      <c r="E30" s="150"/>
      <c r="F30" s="154" t="str">
        <f>IF(E30="","",VLOOKUP(E30,'MET Levels'!$I$2:$J$63,2,FALSE)*0.0175*C30*D30)</f>
        <v/>
      </c>
      <c r="G30" s="155"/>
      <c r="H30" s="160"/>
      <c r="I30" s="161"/>
      <c r="J30" s="25"/>
    </row>
    <row r="31" spans="1:10" ht="20.100000000000001" customHeight="1">
      <c r="A31" s="25"/>
      <c r="B31" s="139"/>
      <c r="C31" s="143"/>
      <c r="D31" s="146"/>
      <c r="E31" s="150"/>
      <c r="F31" s="154" t="str">
        <f>IF(E31="","",VLOOKUP(E31,'MET Levels'!$I$2:$J$63,2,FALSE)*0.0175*C31*D31)</f>
        <v/>
      </c>
      <c r="G31" s="155"/>
      <c r="H31" s="160"/>
      <c r="I31" s="161"/>
      <c r="J31" s="25"/>
    </row>
    <row r="32" spans="1:10" ht="20.100000000000001" customHeight="1">
      <c r="A32" s="25"/>
      <c r="B32" s="139"/>
      <c r="C32" s="143"/>
      <c r="D32" s="146"/>
      <c r="E32" s="150"/>
      <c r="F32" s="154" t="str">
        <f>IF(E32="","",VLOOKUP(E32,'MET Levels'!$I$2:$J$63,2,FALSE)*0.0175*C32*D32)</f>
        <v/>
      </c>
      <c r="G32" s="155"/>
      <c r="H32" s="160"/>
      <c r="I32" s="161"/>
      <c r="J32" s="25"/>
    </row>
    <row r="33" spans="1:10" ht="20.100000000000001" customHeight="1">
      <c r="A33" s="25"/>
      <c r="B33" s="139"/>
      <c r="C33" s="143"/>
      <c r="D33" s="146"/>
      <c r="E33" s="150"/>
      <c r="F33" s="154" t="str">
        <f>IF(E33="","",VLOOKUP(E33,'MET Levels'!$I$2:$J$63,2,FALSE)*0.0175*C33*D33)</f>
        <v/>
      </c>
      <c r="G33" s="155"/>
      <c r="H33" s="160"/>
      <c r="I33" s="161"/>
      <c r="J33" s="25"/>
    </row>
    <row r="34" spans="1:10" ht="20.100000000000001" customHeight="1">
      <c r="A34" s="25"/>
      <c r="B34" s="139"/>
      <c r="C34" s="143"/>
      <c r="D34" s="146"/>
      <c r="E34" s="150"/>
      <c r="F34" s="154" t="str">
        <f>IF(E34="","",VLOOKUP(E34,'MET Levels'!$I$2:$J$63,2,FALSE)*0.0175*C34*D34)</f>
        <v/>
      </c>
      <c r="G34" s="155"/>
      <c r="H34" s="160"/>
      <c r="I34" s="161"/>
      <c r="J34" s="25"/>
    </row>
    <row r="35" spans="1:10" ht="20.100000000000001" customHeight="1">
      <c r="A35" s="25"/>
      <c r="B35" s="139"/>
      <c r="C35" s="143"/>
      <c r="D35" s="146"/>
      <c r="E35" s="150"/>
      <c r="F35" s="154" t="str">
        <f>IF(E35="","",VLOOKUP(E35,'MET Levels'!$I$2:$J$63,2,FALSE)*0.0175*C35*D35)</f>
        <v/>
      </c>
      <c r="G35" s="155"/>
      <c r="H35" s="160"/>
      <c r="I35" s="161"/>
      <c r="J35" s="25"/>
    </row>
    <row r="36" spans="1:10" ht="20.100000000000001" customHeight="1">
      <c r="A36" s="25"/>
      <c r="B36" s="139"/>
      <c r="C36" s="143"/>
      <c r="D36" s="146"/>
      <c r="E36" s="150"/>
      <c r="F36" s="154" t="str">
        <f>IF(E36="","",VLOOKUP(E36,'MET Levels'!$I$2:$J$63,2,FALSE)*0.0175*C36*D36)</f>
        <v/>
      </c>
      <c r="G36" s="155"/>
      <c r="H36" s="160"/>
      <c r="I36" s="161"/>
      <c r="J36" s="25"/>
    </row>
    <row r="37" spans="1:10" ht="20.100000000000001" customHeight="1">
      <c r="A37" s="25"/>
      <c r="B37" s="139"/>
      <c r="C37" s="143"/>
      <c r="D37" s="146"/>
      <c r="E37" s="150"/>
      <c r="F37" s="154" t="str">
        <f>IF(E37="","",VLOOKUP(E37,'MET Levels'!$I$2:$J$63,2,FALSE)*0.0175*C37*D37)</f>
        <v/>
      </c>
      <c r="G37" s="155"/>
      <c r="H37" s="160"/>
      <c r="I37" s="161"/>
      <c r="J37" s="25"/>
    </row>
    <row r="38" spans="1:10" ht="20.100000000000001" customHeight="1">
      <c r="A38" s="25"/>
      <c r="B38" s="139"/>
      <c r="C38" s="143"/>
      <c r="D38" s="146"/>
      <c r="E38" s="150"/>
      <c r="F38" s="154" t="str">
        <f>IF(E38="","",VLOOKUP(E38,'MET Levels'!$I$2:$J$63,2,FALSE)*0.0175*C38*D38)</f>
        <v/>
      </c>
      <c r="G38" s="155"/>
      <c r="H38" s="160"/>
      <c r="I38" s="161"/>
      <c r="J38" s="25"/>
    </row>
    <row r="39" spans="1:10" ht="20.100000000000001" customHeight="1">
      <c r="A39" s="25"/>
      <c r="B39" s="139"/>
      <c r="C39" s="143"/>
      <c r="D39" s="146"/>
      <c r="E39" s="150"/>
      <c r="F39" s="154" t="str">
        <f>IF(E39="","",VLOOKUP(E39,'MET Levels'!$I$2:$J$63,2,FALSE)*0.0175*C39*D39)</f>
        <v/>
      </c>
      <c r="G39" s="155"/>
      <c r="H39" s="160"/>
      <c r="I39" s="161"/>
      <c r="J39" s="25"/>
    </row>
    <row r="40" spans="1:10" ht="20.100000000000001" customHeight="1">
      <c r="A40" s="25"/>
      <c r="B40" s="139"/>
      <c r="C40" s="143"/>
      <c r="D40" s="146"/>
      <c r="E40" s="150"/>
      <c r="F40" s="154" t="str">
        <f>IF(E40="","",VLOOKUP(E40,'MET Levels'!$I$2:$J$63,2,FALSE)*0.0175*C40*D40)</f>
        <v/>
      </c>
      <c r="G40" s="155"/>
      <c r="H40" s="160"/>
      <c r="I40" s="161"/>
      <c r="J40" s="25"/>
    </row>
    <row r="41" spans="1:10" ht="20.100000000000001" customHeight="1">
      <c r="A41" s="25"/>
      <c r="B41" s="139"/>
      <c r="C41" s="143"/>
      <c r="D41" s="146"/>
      <c r="E41" s="150"/>
      <c r="F41" s="154" t="str">
        <f>IF(E41="","",VLOOKUP(E41,'MET Levels'!$I$2:$J$63,2,FALSE)*0.0175*C41*D41)</f>
        <v/>
      </c>
      <c r="G41" s="155"/>
      <c r="H41" s="160"/>
      <c r="I41" s="161"/>
      <c r="J41" s="25"/>
    </row>
    <row r="42" spans="1:10" ht="20.100000000000001" customHeight="1">
      <c r="A42" s="25"/>
      <c r="B42" s="139"/>
      <c r="C42" s="143"/>
      <c r="D42" s="146"/>
      <c r="E42" s="150"/>
      <c r="F42" s="154" t="str">
        <f>IF(E42="","",VLOOKUP(E42,'MET Levels'!$I$2:$J$63,2,FALSE)*0.0175*C42*D42)</f>
        <v/>
      </c>
      <c r="G42" s="155"/>
      <c r="H42" s="160"/>
      <c r="I42" s="161"/>
      <c r="J42" s="25"/>
    </row>
    <row r="43" spans="1:10" ht="20.100000000000001" customHeight="1">
      <c r="A43" s="25"/>
      <c r="B43" s="139"/>
      <c r="C43" s="143"/>
      <c r="D43" s="146"/>
      <c r="E43" s="150"/>
      <c r="F43" s="154" t="str">
        <f>IF(E43="","",VLOOKUP(E43,'MET Levels'!$I$2:$J$63,2,FALSE)*0.0175*C43*D43)</f>
        <v/>
      </c>
      <c r="G43" s="155"/>
      <c r="H43" s="160"/>
      <c r="I43" s="161"/>
      <c r="J43" s="25"/>
    </row>
    <row r="44" spans="1:10" ht="20.100000000000001" customHeight="1" thickBot="1">
      <c r="A44" s="137"/>
      <c r="B44" s="140"/>
      <c r="C44" s="144"/>
      <c r="D44" s="147"/>
      <c r="E44" s="151"/>
      <c r="F44" s="156" t="str">
        <f>IF(E44="","",VLOOKUP(E44,'MET Levels'!$I$2:$J$63,2,FALSE)*0.0175*C44*D44)</f>
        <v/>
      </c>
      <c r="G44" s="157"/>
      <c r="H44" s="162"/>
      <c r="I44" s="163"/>
      <c r="J44" s="25"/>
    </row>
    <row r="45" spans="1:10" ht="16.5" customHeight="1">
      <c r="A45" s="117"/>
      <c r="B45" s="117"/>
      <c r="C45" s="117"/>
      <c r="D45" s="117"/>
      <c r="E45" s="117"/>
      <c r="F45" s="117"/>
      <c r="G45" s="117"/>
      <c r="H45" s="117"/>
      <c r="I45" s="117"/>
      <c r="J45" s="117"/>
    </row>
  </sheetData>
  <mergeCells count="87">
    <mergeCell ref="F40:G40"/>
    <mergeCell ref="H40:I40"/>
    <mergeCell ref="F44:G44"/>
    <mergeCell ref="H44:I44"/>
    <mergeCell ref="A45:J45"/>
    <mergeCell ref="F41:G41"/>
    <mergeCell ref="H41:I41"/>
    <mergeCell ref="F42:G42"/>
    <mergeCell ref="H42:I42"/>
    <mergeCell ref="F43:G43"/>
    <mergeCell ref="H43:I43"/>
    <mergeCell ref="F37:G37"/>
    <mergeCell ref="H37:I37"/>
    <mergeCell ref="F38:G38"/>
    <mergeCell ref="H38:I38"/>
    <mergeCell ref="F39:G39"/>
    <mergeCell ref="H39:I39"/>
    <mergeCell ref="F34:G34"/>
    <mergeCell ref="H34:I34"/>
    <mergeCell ref="F35:G35"/>
    <mergeCell ref="H35:I35"/>
    <mergeCell ref="F36:G36"/>
    <mergeCell ref="H36:I36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H12:I12"/>
    <mergeCell ref="F14:G14"/>
    <mergeCell ref="H14:I14"/>
    <mergeCell ref="F15:G15"/>
    <mergeCell ref="H15:I15"/>
    <mergeCell ref="F13:G13"/>
    <mergeCell ref="H13:I13"/>
    <mergeCell ref="B7:I7"/>
    <mergeCell ref="B8:C8"/>
    <mergeCell ref="D8:E8"/>
    <mergeCell ref="F8:G8"/>
    <mergeCell ref="H8:I8"/>
    <mergeCell ref="B9:C9"/>
    <mergeCell ref="D9:E9"/>
    <mergeCell ref="F9:G9"/>
    <mergeCell ref="H9:I10"/>
    <mergeCell ref="B10:C10"/>
    <mergeCell ref="D10:E10"/>
    <mergeCell ref="F10:G10"/>
    <mergeCell ref="B11:I11"/>
    <mergeCell ref="D12:G12"/>
    <mergeCell ref="B4:I4"/>
    <mergeCell ref="C5:D5"/>
    <mergeCell ref="E5:F5"/>
    <mergeCell ref="G5:I5"/>
    <mergeCell ref="B2:B3"/>
    <mergeCell ref="C2:I2"/>
    <mergeCell ref="C3:I3"/>
  </mergeCells>
  <dataValidations disablePrompts="1" count="4">
    <dataValidation type="list" allowBlank="1" showInputMessage="1" showErrorMessage="1" sqref="E14:E44">
      <formula1>'MET Levels'!I2:I63</formula1>
    </dataValidation>
    <dataValidation type="list" allowBlank="1" showInputMessage="1" showErrorMessage="1" sqref="G6">
      <formula1>"Centimeter, Feet"</formula1>
    </dataValidation>
    <dataValidation type="list" allowBlank="1" showInputMessage="1" showErrorMessage="1" sqref="B9:G9 C13 D6">
      <formula1>"KG,LB"</formula1>
    </dataValidation>
    <dataValidation type="list" allowBlank="1" showInputMessage="1" showErrorMessage="1" sqref="I6">
      <formula1>"Male, Female"</formula1>
    </dataValidation>
  </dataValidations>
  <hyperlinks>
    <hyperlink ref="C2" r:id="rId1"/>
  </hyperlinks>
  <printOptions horizontalCentered="1" verticalCentered="1"/>
  <pageMargins left="0" right="0" top="0" bottom="0" header="0" footer="0"/>
  <pageSetup scale="88" orientation="portrait" r:id="rId2"/>
  <colBreaks count="1" manualBreakCount="1">
    <brk id="9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0"/>
  <sheetViews>
    <sheetView zoomScale="120" zoomScaleNormal="120" workbookViewId="0">
      <selection activeCell="M11" sqref="M11"/>
    </sheetView>
  </sheetViews>
  <sheetFormatPr defaultRowHeight="15"/>
  <cols>
    <col min="1" max="1" width="22.28515625" style="11" customWidth="1"/>
    <col min="2" max="2" width="32.85546875" style="14" customWidth="1"/>
    <col min="3" max="3" width="58.85546875" style="14" bestFit="1" customWidth="1"/>
    <col min="9" max="9" width="67.7109375" hidden="1" customWidth="1"/>
    <col min="10" max="10" width="0" hidden="1" customWidth="1"/>
  </cols>
  <sheetData>
    <row r="1" spans="1:10">
      <c r="A1" s="41" t="s">
        <v>27</v>
      </c>
      <c r="B1" s="42" t="s">
        <v>28</v>
      </c>
      <c r="C1" s="43" t="s">
        <v>29</v>
      </c>
      <c r="D1" s="15"/>
      <c r="J1" s="12" t="s">
        <v>27</v>
      </c>
    </row>
    <row r="2" spans="1:10">
      <c r="A2" s="44">
        <v>1</v>
      </c>
      <c r="B2" s="45" t="s">
        <v>30</v>
      </c>
      <c r="C2" s="46" t="s">
        <v>51</v>
      </c>
      <c r="I2" t="str">
        <f>CONCATENATE(B2,"-",C2)</f>
        <v>Sitting-resting metabolic rate</v>
      </c>
      <c r="J2" s="16">
        <v>1</v>
      </c>
    </row>
    <row r="3" spans="1:10">
      <c r="A3" s="44">
        <v>4</v>
      </c>
      <c r="B3" s="45" t="s">
        <v>31</v>
      </c>
      <c r="C3" s="46" t="s">
        <v>52</v>
      </c>
      <c r="I3" t="str">
        <f t="shared" ref="I3:I63" si="0">CONCATENATE(B3,"-",C3)</f>
        <v>Bicycling-&lt; 10 mph,general leisure</v>
      </c>
      <c r="J3" s="16">
        <v>4</v>
      </c>
    </row>
    <row r="4" spans="1:10">
      <c r="A4" s="44">
        <v>6</v>
      </c>
      <c r="B4" s="45" t="s">
        <v>31</v>
      </c>
      <c r="C4" s="46" t="s">
        <v>53</v>
      </c>
      <c r="I4" t="str">
        <f t="shared" si="0"/>
        <v>Bicycling-10-11.9 mph,leisure,slow,light effort</v>
      </c>
      <c r="J4" s="16">
        <v>6</v>
      </c>
    </row>
    <row r="5" spans="1:10">
      <c r="A5" s="44">
        <v>8</v>
      </c>
      <c r="B5" s="45" t="s">
        <v>31</v>
      </c>
      <c r="C5" s="46" t="s">
        <v>54</v>
      </c>
      <c r="I5" t="str">
        <f t="shared" si="0"/>
        <v>Bicycling-12-13.9 mph,leisure,moderate effort</v>
      </c>
      <c r="J5" s="16">
        <v>8</v>
      </c>
    </row>
    <row r="6" spans="1:10">
      <c r="A6" s="44">
        <v>10</v>
      </c>
      <c r="B6" s="45" t="s">
        <v>31</v>
      </c>
      <c r="C6" s="46" t="s">
        <v>55</v>
      </c>
      <c r="I6" t="str">
        <f t="shared" si="0"/>
        <v>Bicycling-14-15.9 mph,racing,fast,rigorous effort</v>
      </c>
      <c r="J6" s="16">
        <v>10</v>
      </c>
    </row>
    <row r="7" spans="1:10">
      <c r="A7" s="44">
        <v>12</v>
      </c>
      <c r="B7" s="45" t="s">
        <v>31</v>
      </c>
      <c r="C7" s="46" t="s">
        <v>56</v>
      </c>
      <c r="I7" t="str">
        <f t="shared" si="0"/>
        <v>Bicycling-16-19 mph or &gt;19 mph drafting</v>
      </c>
      <c r="J7" s="16">
        <v>12</v>
      </c>
    </row>
    <row r="8" spans="1:10">
      <c r="A8" s="44">
        <v>16</v>
      </c>
      <c r="B8" s="45" t="s">
        <v>31</v>
      </c>
      <c r="C8" s="46" t="s">
        <v>57</v>
      </c>
      <c r="I8" t="str">
        <f t="shared" si="0"/>
        <v>Bicycling-&gt;20 mph,racing,not drafting</v>
      </c>
      <c r="J8" s="16">
        <v>16</v>
      </c>
    </row>
    <row r="9" spans="1:10">
      <c r="A9" s="44">
        <v>3</v>
      </c>
      <c r="B9" s="45" t="s">
        <v>32</v>
      </c>
      <c r="C9" s="46" t="s">
        <v>58</v>
      </c>
      <c r="I9" t="str">
        <f t="shared" si="0"/>
        <v>Cycling(stationary)-50 watts,very light effort</v>
      </c>
      <c r="J9" s="16">
        <v>3</v>
      </c>
    </row>
    <row r="10" spans="1:10">
      <c r="A10" s="44">
        <v>5.5</v>
      </c>
      <c r="B10" s="45" t="s">
        <v>32</v>
      </c>
      <c r="C10" s="46" t="s">
        <v>59</v>
      </c>
      <c r="I10" t="str">
        <f t="shared" si="0"/>
        <v>Cycling(stationary)-100 watts,light effort</v>
      </c>
      <c r="J10" s="16">
        <v>5.5</v>
      </c>
    </row>
    <row r="11" spans="1:10">
      <c r="A11" s="44">
        <v>7</v>
      </c>
      <c r="B11" s="45" t="s">
        <v>32</v>
      </c>
      <c r="C11" s="46" t="s">
        <v>60</v>
      </c>
      <c r="I11" t="str">
        <f t="shared" si="0"/>
        <v>Cycling(stationary)-150 watts, moderate effort</v>
      </c>
      <c r="J11" s="16">
        <v>7</v>
      </c>
    </row>
    <row r="12" spans="1:10">
      <c r="A12" s="44">
        <v>10.5</v>
      </c>
      <c r="B12" s="45" t="s">
        <v>32</v>
      </c>
      <c r="C12" s="46" t="s">
        <v>61</v>
      </c>
      <c r="I12" t="str">
        <f t="shared" si="0"/>
        <v>Cycling(stationary)-200 watts,vigorous effort</v>
      </c>
      <c r="J12" s="16">
        <v>10.5</v>
      </c>
    </row>
    <row r="13" spans="1:10">
      <c r="A13" s="44">
        <v>12.5</v>
      </c>
      <c r="B13" s="45" t="s">
        <v>32</v>
      </c>
      <c r="C13" s="46" t="s">
        <v>62</v>
      </c>
      <c r="I13" t="str">
        <f t="shared" si="0"/>
        <v>Cycling(stationary)-250 watts, very vigorous effort</v>
      </c>
      <c r="J13" s="16">
        <v>12.5</v>
      </c>
    </row>
    <row r="14" spans="1:10">
      <c r="A14" s="44">
        <v>4.5</v>
      </c>
      <c r="B14" s="45" t="s">
        <v>33</v>
      </c>
      <c r="C14" s="46" t="s">
        <v>63</v>
      </c>
      <c r="I14" t="str">
        <f t="shared" si="0"/>
        <v>Calisthenics-home exercise, low or moderate effort</v>
      </c>
      <c r="J14" s="16">
        <v>4.5</v>
      </c>
    </row>
    <row r="15" spans="1:10">
      <c r="A15" s="44">
        <v>8</v>
      </c>
      <c r="B15" s="45" t="s">
        <v>33</v>
      </c>
      <c r="C15" s="46" t="s">
        <v>64</v>
      </c>
      <c r="I15" t="str">
        <f t="shared" si="0"/>
        <v>Calisthenics-vigorous effort( pushups,pullups,situps</v>
      </c>
      <c r="J15" s="16">
        <v>8</v>
      </c>
    </row>
    <row r="16" spans="1:10">
      <c r="A16" s="44">
        <v>6</v>
      </c>
      <c r="B16" s="45" t="s">
        <v>34</v>
      </c>
      <c r="C16" s="46" t="s">
        <v>65</v>
      </c>
      <c r="I16" t="str">
        <f t="shared" si="0"/>
        <v>Dancing-aerobic,ballet or modern</v>
      </c>
      <c r="J16" s="16">
        <v>6</v>
      </c>
    </row>
    <row r="17" spans="1:10">
      <c r="A17" s="44">
        <v>5</v>
      </c>
      <c r="B17" s="45" t="s">
        <v>34</v>
      </c>
      <c r="C17" s="46" t="s">
        <v>66</v>
      </c>
      <c r="I17" t="str">
        <f t="shared" si="0"/>
        <v>Dancing-low impact aerobic</v>
      </c>
      <c r="J17" s="16">
        <v>5</v>
      </c>
    </row>
    <row r="18" spans="1:10">
      <c r="A18" s="44">
        <v>7</v>
      </c>
      <c r="B18" s="45" t="s">
        <v>34</v>
      </c>
      <c r="C18" s="46" t="s">
        <v>67</v>
      </c>
      <c r="I18" t="str">
        <f t="shared" si="0"/>
        <v>Dancing-high impact aerobic</v>
      </c>
      <c r="J18" s="16">
        <v>7</v>
      </c>
    </row>
    <row r="19" spans="1:10">
      <c r="A19" s="44">
        <v>1</v>
      </c>
      <c r="B19" s="45" t="s">
        <v>35</v>
      </c>
      <c r="C19" s="46" t="s">
        <v>68</v>
      </c>
      <c r="I19" t="str">
        <f t="shared" si="0"/>
        <v>Inactivity-Sitting quietly,watching tv,reading talking on phone,riding in a car</v>
      </c>
      <c r="J19" s="16">
        <v>1</v>
      </c>
    </row>
    <row r="20" spans="1:10">
      <c r="A20" s="44">
        <v>1.2</v>
      </c>
      <c r="B20" s="45" t="s">
        <v>35</v>
      </c>
      <c r="C20" s="46" t="s">
        <v>69</v>
      </c>
      <c r="I20" t="str">
        <f t="shared" si="0"/>
        <v>Inactivity-Standing quietly</v>
      </c>
      <c r="J20" s="16">
        <v>1.2</v>
      </c>
    </row>
    <row r="21" spans="1:10">
      <c r="A21" s="44">
        <v>8</v>
      </c>
      <c r="B21" s="46" t="s">
        <v>36</v>
      </c>
      <c r="C21" s="46" t="s">
        <v>85</v>
      </c>
      <c r="I21" t="str">
        <f t="shared" si="0"/>
        <v>Running-5 mph(12 min mile)</v>
      </c>
      <c r="J21" s="16">
        <v>8</v>
      </c>
    </row>
    <row r="22" spans="1:10">
      <c r="A22" s="44">
        <v>9</v>
      </c>
      <c r="B22" s="46" t="s">
        <v>36</v>
      </c>
      <c r="C22" s="46" t="s">
        <v>86</v>
      </c>
      <c r="I22" t="str">
        <f t="shared" si="0"/>
        <v>Running-5.2 mph ( 11.5 min mile)</v>
      </c>
      <c r="J22" s="16">
        <v>9</v>
      </c>
    </row>
    <row r="23" spans="1:10">
      <c r="A23" s="44">
        <v>10</v>
      </c>
      <c r="B23" s="46" t="s">
        <v>36</v>
      </c>
      <c r="C23" s="46" t="s">
        <v>87</v>
      </c>
      <c r="I23" t="str">
        <f t="shared" si="0"/>
        <v>Running-6 mph (10 min mile)</v>
      </c>
      <c r="J23" s="16">
        <v>10</v>
      </c>
    </row>
    <row r="24" spans="1:10">
      <c r="A24" s="44">
        <v>11</v>
      </c>
      <c r="B24" s="46" t="s">
        <v>36</v>
      </c>
      <c r="C24" s="46" t="s">
        <v>88</v>
      </c>
      <c r="I24" t="str">
        <f t="shared" si="0"/>
        <v>Running-6.7 mph (9 min mile)</v>
      </c>
      <c r="J24" s="16">
        <v>11</v>
      </c>
    </row>
    <row r="25" spans="1:10">
      <c r="A25" s="44">
        <v>11.5</v>
      </c>
      <c r="B25" s="46" t="s">
        <v>36</v>
      </c>
      <c r="C25" s="46" t="s">
        <v>89</v>
      </c>
      <c r="I25" t="str">
        <f t="shared" si="0"/>
        <v>Running-7 mph ( 8.5 min mile)</v>
      </c>
      <c r="J25" s="16">
        <v>11.5</v>
      </c>
    </row>
    <row r="26" spans="1:10">
      <c r="A26" s="44">
        <v>12.5</v>
      </c>
      <c r="B26" s="46" t="s">
        <v>36</v>
      </c>
      <c r="C26" s="46" t="s">
        <v>90</v>
      </c>
      <c r="I26" t="str">
        <f t="shared" si="0"/>
        <v>Running-7.5 mph ( 8 min mile)</v>
      </c>
      <c r="J26" s="16">
        <v>12.5</v>
      </c>
    </row>
    <row r="27" spans="1:10">
      <c r="A27" s="44">
        <v>13.5</v>
      </c>
      <c r="B27" s="46" t="s">
        <v>36</v>
      </c>
      <c r="C27" s="46" t="s">
        <v>91</v>
      </c>
      <c r="I27" t="str">
        <f t="shared" si="0"/>
        <v>Running-8 mph ( 7.5 min mile)</v>
      </c>
      <c r="J27" s="16">
        <v>13.5</v>
      </c>
    </row>
    <row r="28" spans="1:10">
      <c r="A28" s="44">
        <v>14</v>
      </c>
      <c r="B28" s="46" t="s">
        <v>36</v>
      </c>
      <c r="C28" s="46" t="s">
        <v>92</v>
      </c>
      <c r="I28" t="str">
        <f t="shared" si="0"/>
        <v>Running-8.6 mph ( 7 min mile)</v>
      </c>
      <c r="J28" s="16">
        <v>14</v>
      </c>
    </row>
    <row r="29" spans="1:10">
      <c r="A29" s="44">
        <v>15</v>
      </c>
      <c r="B29" s="46" t="s">
        <v>36</v>
      </c>
      <c r="C29" s="46" t="s">
        <v>93</v>
      </c>
      <c r="I29" t="str">
        <f t="shared" si="0"/>
        <v>Running-9 mph ( 6.5 min mile)</v>
      </c>
      <c r="J29" s="16">
        <v>15</v>
      </c>
    </row>
    <row r="30" spans="1:10">
      <c r="A30" s="44">
        <v>16</v>
      </c>
      <c r="B30" s="46" t="s">
        <v>36</v>
      </c>
      <c r="C30" s="46" t="s">
        <v>94</v>
      </c>
      <c r="I30" t="str">
        <f t="shared" si="0"/>
        <v>Running-10 mph ( 6 min mile)</v>
      </c>
      <c r="J30" s="16">
        <v>16</v>
      </c>
    </row>
    <row r="31" spans="1:10">
      <c r="A31" s="44">
        <v>18</v>
      </c>
      <c r="B31" s="46" t="s">
        <v>36</v>
      </c>
      <c r="C31" s="46" t="s">
        <v>95</v>
      </c>
      <c r="I31" t="str">
        <f t="shared" si="0"/>
        <v>Running-10.9 mph ( 5.5 min mile)</v>
      </c>
      <c r="J31" s="16">
        <v>18</v>
      </c>
    </row>
    <row r="32" spans="1:10">
      <c r="A32" s="44">
        <v>15</v>
      </c>
      <c r="B32" s="46" t="s">
        <v>36</v>
      </c>
      <c r="C32" s="46" t="s">
        <v>119</v>
      </c>
      <c r="I32" t="str">
        <f t="shared" si="0"/>
        <v>Running-Running stairs</v>
      </c>
      <c r="J32" s="16">
        <v>15</v>
      </c>
    </row>
    <row r="33" spans="1:10">
      <c r="A33" s="44">
        <v>8.5</v>
      </c>
      <c r="B33" s="46" t="s">
        <v>37</v>
      </c>
      <c r="C33" s="46" t="s">
        <v>38</v>
      </c>
      <c r="I33" t="str">
        <f t="shared" si="0"/>
        <v>Rowing machine-150 watts, vigorous efforts</v>
      </c>
      <c r="J33" s="16">
        <v>8.5</v>
      </c>
    </row>
    <row r="34" spans="1:10">
      <c r="A34" s="44">
        <v>12</v>
      </c>
      <c r="B34" s="46" t="s">
        <v>37</v>
      </c>
      <c r="C34" s="46" t="s">
        <v>39</v>
      </c>
      <c r="I34" t="str">
        <f t="shared" si="0"/>
        <v>Rowing machine-200 watts,very vigorous efforts</v>
      </c>
      <c r="J34" s="16">
        <v>12</v>
      </c>
    </row>
    <row r="35" spans="1:10">
      <c r="A35" s="44">
        <v>7</v>
      </c>
      <c r="B35" s="46" t="s">
        <v>40</v>
      </c>
      <c r="C35" s="46" t="s">
        <v>70</v>
      </c>
      <c r="I35" t="str">
        <f t="shared" si="0"/>
        <v>Skiing,cross country-2.5 mph</v>
      </c>
      <c r="J35" s="16">
        <v>7</v>
      </c>
    </row>
    <row r="36" spans="1:10">
      <c r="A36" s="44">
        <v>8</v>
      </c>
      <c r="B36" s="46" t="s">
        <v>40</v>
      </c>
      <c r="C36" s="46" t="s">
        <v>71</v>
      </c>
      <c r="I36" t="str">
        <f t="shared" si="0"/>
        <v>Skiing,cross country-4-4.9 mph</v>
      </c>
      <c r="J36" s="16">
        <v>8</v>
      </c>
    </row>
    <row r="37" spans="1:10">
      <c r="A37" s="44">
        <v>9</v>
      </c>
      <c r="B37" s="46" t="s">
        <v>40</v>
      </c>
      <c r="C37" s="46" t="s">
        <v>72</v>
      </c>
      <c r="I37" t="str">
        <f t="shared" si="0"/>
        <v>Skiing,cross country-5-7.9 mph</v>
      </c>
      <c r="J37" s="16">
        <v>9</v>
      </c>
    </row>
    <row r="38" spans="1:10">
      <c r="A38" s="44">
        <v>14</v>
      </c>
      <c r="B38" s="46" t="s">
        <v>40</v>
      </c>
      <c r="C38" s="46" t="s">
        <v>73</v>
      </c>
      <c r="I38" t="str">
        <f t="shared" si="0"/>
        <v>Skiing,cross country-&gt; 8 mph,racing</v>
      </c>
      <c r="J38" s="16">
        <v>14</v>
      </c>
    </row>
    <row r="39" spans="1:10">
      <c r="A39" s="44">
        <v>16.5</v>
      </c>
      <c r="B39" s="46" t="s">
        <v>40</v>
      </c>
      <c r="C39" s="46" t="s">
        <v>74</v>
      </c>
      <c r="I39" t="str">
        <f t="shared" si="0"/>
        <v>Skiing,cross country-hard snow,uphill,maximum</v>
      </c>
      <c r="J39" s="16">
        <v>16.5</v>
      </c>
    </row>
    <row r="40" spans="1:10">
      <c r="A40" s="44">
        <v>4.3</v>
      </c>
      <c r="B40" s="46" t="s">
        <v>41</v>
      </c>
      <c r="C40" s="46" t="s">
        <v>96</v>
      </c>
      <c r="I40" t="str">
        <f t="shared" si="0"/>
        <v>Stairmaster 4000 PT &amp;4400 PT-manual program level 2</v>
      </c>
      <c r="J40" s="16" t="s">
        <v>103</v>
      </c>
    </row>
    <row r="41" spans="1:10">
      <c r="A41" s="44">
        <v>6.2</v>
      </c>
      <c r="B41" s="46" t="s">
        <v>41</v>
      </c>
      <c r="C41" s="46" t="s">
        <v>97</v>
      </c>
      <c r="I41" t="str">
        <f t="shared" si="0"/>
        <v>Stairmaster 4000 PT &amp;4400 PT-manual program level 4</v>
      </c>
      <c r="J41" s="16" t="s">
        <v>104</v>
      </c>
    </row>
    <row r="42" spans="1:10">
      <c r="A42" s="44">
        <v>8</v>
      </c>
      <c r="B42" s="46" t="s">
        <v>41</v>
      </c>
      <c r="C42" s="46" t="s">
        <v>98</v>
      </c>
      <c r="I42" t="str">
        <f t="shared" si="0"/>
        <v>Stairmaster 4000 PT &amp;4400 PT-manual program level 6</v>
      </c>
      <c r="J42" s="16" t="s">
        <v>105</v>
      </c>
    </row>
    <row r="43" spans="1:10">
      <c r="A43" s="44">
        <v>9.8000000000000007</v>
      </c>
      <c r="B43" s="46" t="s">
        <v>41</v>
      </c>
      <c r="C43" s="46" t="s">
        <v>97</v>
      </c>
      <c r="I43" t="str">
        <f t="shared" si="0"/>
        <v>Stairmaster 4000 PT &amp;4400 PT-manual program level 4</v>
      </c>
      <c r="J43" s="16" t="s">
        <v>107</v>
      </c>
    </row>
    <row r="44" spans="1:10">
      <c r="A44" s="44">
        <v>11.6</v>
      </c>
      <c r="B44" s="46" t="s">
        <v>41</v>
      </c>
      <c r="C44" s="46" t="s">
        <v>99</v>
      </c>
      <c r="I44" t="str">
        <f t="shared" si="0"/>
        <v>Stairmaster 4000 PT &amp;4400 PT-manual program level 8</v>
      </c>
      <c r="J44" s="16" t="s">
        <v>106</v>
      </c>
    </row>
    <row r="45" spans="1:10">
      <c r="A45" s="44">
        <v>13.5</v>
      </c>
      <c r="B45" s="46" t="s">
        <v>41</v>
      </c>
      <c r="C45" s="46" t="s">
        <v>100</v>
      </c>
      <c r="I45" t="str">
        <f t="shared" si="0"/>
        <v>Stairmaster 4000 PT &amp;4400 PT-manual program level 10</v>
      </c>
      <c r="J45" s="16" t="s">
        <v>108</v>
      </c>
    </row>
    <row r="46" spans="1:10">
      <c r="A46" s="44">
        <v>15.3</v>
      </c>
      <c r="B46" s="46" t="s">
        <v>41</v>
      </c>
      <c r="C46" s="46" t="s">
        <v>101</v>
      </c>
      <c r="I46" t="str">
        <f t="shared" si="0"/>
        <v>Stairmaster 4000 PT &amp;4400 PT-manual program level 12</v>
      </c>
      <c r="J46" s="16" t="s">
        <v>102</v>
      </c>
    </row>
    <row r="47" spans="1:10">
      <c r="A47" s="44">
        <v>5</v>
      </c>
      <c r="B47" s="46" t="s">
        <v>42</v>
      </c>
      <c r="C47" s="46" t="s">
        <v>43</v>
      </c>
      <c r="I47" t="str">
        <f t="shared" si="0"/>
        <v>Stairmaster Stepmill 7000 PT-excercise stage 2</v>
      </c>
      <c r="J47" s="16">
        <v>5</v>
      </c>
    </row>
    <row r="48" spans="1:10">
      <c r="A48" s="44">
        <v>7</v>
      </c>
      <c r="B48" s="46" t="s">
        <v>42</v>
      </c>
      <c r="C48" s="46" t="s">
        <v>44</v>
      </c>
      <c r="I48" t="str">
        <f t="shared" si="0"/>
        <v>Stairmaster Stepmill 7000 PT-excercise stage 4</v>
      </c>
      <c r="J48" s="16">
        <v>7</v>
      </c>
    </row>
    <row r="49" spans="1:10">
      <c r="A49" s="44">
        <v>9</v>
      </c>
      <c r="B49" s="46" t="s">
        <v>42</v>
      </c>
      <c r="C49" s="46" t="s">
        <v>45</v>
      </c>
      <c r="I49" t="str">
        <f t="shared" si="0"/>
        <v>Stairmaster Stepmill 7000 PT-excercise stage 6</v>
      </c>
      <c r="J49" s="16">
        <v>9</v>
      </c>
    </row>
    <row r="50" spans="1:10">
      <c r="A50" s="44">
        <v>11</v>
      </c>
      <c r="B50" s="46" t="s">
        <v>42</v>
      </c>
      <c r="C50" s="46" t="s">
        <v>46</v>
      </c>
      <c r="I50" t="str">
        <f t="shared" si="0"/>
        <v>Stairmaster Stepmill 7000 PT-excercise stage 8</v>
      </c>
      <c r="J50" s="16">
        <v>11</v>
      </c>
    </row>
    <row r="51" spans="1:10">
      <c r="A51" s="44">
        <v>13</v>
      </c>
      <c r="B51" s="46" t="s">
        <v>42</v>
      </c>
      <c r="C51" s="46" t="s">
        <v>47</v>
      </c>
      <c r="I51" t="str">
        <f t="shared" si="0"/>
        <v>Stairmaster Stepmill 7000 PT-excercise stage 10</v>
      </c>
      <c r="J51" s="16">
        <v>13</v>
      </c>
    </row>
    <row r="52" spans="1:10">
      <c r="A52" s="44">
        <v>15</v>
      </c>
      <c r="B52" s="46" t="s">
        <v>42</v>
      </c>
      <c r="C52" s="46" t="s">
        <v>48</v>
      </c>
      <c r="I52" t="str">
        <f t="shared" si="0"/>
        <v>Stairmaster Stepmill 7000 PT-excercise stage 12</v>
      </c>
      <c r="J52" s="16">
        <v>15</v>
      </c>
    </row>
    <row r="53" spans="1:10">
      <c r="A53" s="44">
        <v>17</v>
      </c>
      <c r="B53" s="46" t="s">
        <v>42</v>
      </c>
      <c r="C53" s="46" t="s">
        <v>49</v>
      </c>
      <c r="I53" t="str">
        <f t="shared" si="0"/>
        <v>Stairmaster Stepmill 7000 PT-excercise stage 14</v>
      </c>
      <c r="J53" s="16">
        <v>17</v>
      </c>
    </row>
    <row r="54" spans="1:10">
      <c r="A54" s="44">
        <v>6</v>
      </c>
      <c r="B54" s="46" t="s">
        <v>50</v>
      </c>
      <c r="C54" s="46" t="s">
        <v>75</v>
      </c>
      <c r="I54" t="str">
        <f t="shared" si="0"/>
        <v>Swimming-leisurely,not lap swimming</v>
      </c>
      <c r="J54" s="16">
        <v>6</v>
      </c>
    </row>
    <row r="55" spans="1:10">
      <c r="A55" s="44">
        <v>8</v>
      </c>
      <c r="B55" s="46" t="s">
        <v>50</v>
      </c>
      <c r="C55" s="46" t="s">
        <v>76</v>
      </c>
      <c r="I55" t="str">
        <f t="shared" si="0"/>
        <v>Swimming-Backstroke,general</v>
      </c>
      <c r="J55" s="16">
        <v>8</v>
      </c>
    </row>
    <row r="56" spans="1:10">
      <c r="A56" s="44">
        <v>10</v>
      </c>
      <c r="B56" s="46" t="s">
        <v>50</v>
      </c>
      <c r="C56" s="46" t="s">
        <v>77</v>
      </c>
      <c r="I56" t="str">
        <f t="shared" si="0"/>
        <v>Swimming-Breaststroke,general</v>
      </c>
      <c r="J56" s="16">
        <v>10</v>
      </c>
    </row>
    <row r="57" spans="1:10">
      <c r="A57" s="44">
        <v>11</v>
      </c>
      <c r="B57" s="46" t="s">
        <v>50</v>
      </c>
      <c r="C57" s="46" t="s">
        <v>78</v>
      </c>
      <c r="I57" t="str">
        <f t="shared" si="0"/>
        <v>Swimming-Butterfly,general</v>
      </c>
      <c r="J57" s="16">
        <v>11</v>
      </c>
    </row>
    <row r="58" spans="1:10">
      <c r="A58" s="44">
        <v>2.5</v>
      </c>
      <c r="B58" s="46" t="s">
        <v>25</v>
      </c>
      <c r="C58" s="46" t="s">
        <v>79</v>
      </c>
      <c r="I58" t="str">
        <f t="shared" si="0"/>
        <v>Walking-2 mph,level slow pace,firm surface</v>
      </c>
      <c r="J58" s="16">
        <v>2.5</v>
      </c>
    </row>
    <row r="59" spans="1:10">
      <c r="A59" s="44">
        <v>3</v>
      </c>
      <c r="B59" s="46" t="s">
        <v>25</v>
      </c>
      <c r="C59" s="46" t="s">
        <v>80</v>
      </c>
      <c r="I59" t="str">
        <f t="shared" si="0"/>
        <v>Walking-2.5 mph,firm surface</v>
      </c>
      <c r="J59" s="16">
        <v>3</v>
      </c>
    </row>
    <row r="60" spans="1:10">
      <c r="A60" s="44">
        <v>3.5</v>
      </c>
      <c r="B60" s="46" t="s">
        <v>25</v>
      </c>
      <c r="C60" s="46" t="s">
        <v>81</v>
      </c>
      <c r="I60" t="str">
        <f t="shared" si="0"/>
        <v>Walking-3 mph,level,moderate pace,firm surface</v>
      </c>
      <c r="J60" s="16">
        <v>3.5</v>
      </c>
    </row>
    <row r="61" spans="1:10">
      <c r="A61" s="44">
        <v>4</v>
      </c>
      <c r="B61" s="46" t="s">
        <v>25</v>
      </c>
      <c r="C61" s="46" t="s">
        <v>82</v>
      </c>
      <c r="I61" t="str">
        <f t="shared" si="0"/>
        <v>Walking-3.5-4 mph,level,brisk,firm surface</v>
      </c>
      <c r="J61" s="16">
        <v>4</v>
      </c>
    </row>
    <row r="62" spans="1:10">
      <c r="A62" s="44">
        <v>4.5</v>
      </c>
      <c r="B62" s="46" t="s">
        <v>25</v>
      </c>
      <c r="C62" s="46" t="s">
        <v>83</v>
      </c>
      <c r="I62" t="str">
        <f t="shared" si="0"/>
        <v>Walking-4.5 mph level.firm surface,very very brisk</v>
      </c>
      <c r="J62" s="16">
        <v>4.5</v>
      </c>
    </row>
    <row r="63" spans="1:10">
      <c r="A63" s="44">
        <v>6.5</v>
      </c>
      <c r="B63" s="46" t="s">
        <v>25</v>
      </c>
      <c r="C63" s="46" t="s">
        <v>84</v>
      </c>
      <c r="I63" t="str">
        <f t="shared" si="0"/>
        <v>Walking-racewalking</v>
      </c>
      <c r="J63" s="16">
        <v>6.5</v>
      </c>
    </row>
    <row r="64" spans="1:10">
      <c r="A64" s="16"/>
      <c r="B64" s="13"/>
      <c r="C64" s="13"/>
    </row>
    <row r="65" spans="1:3">
      <c r="A65" s="16"/>
      <c r="B65" s="13"/>
      <c r="C65" s="13"/>
    </row>
    <row r="66" spans="1:3">
      <c r="A66" s="16"/>
      <c r="B66" s="13"/>
      <c r="C66" s="13"/>
    </row>
    <row r="67" spans="1:3">
      <c r="A67" s="17"/>
    </row>
    <row r="68" spans="1:3">
      <c r="A68" s="17"/>
      <c r="B68" s="14" t="s">
        <v>113</v>
      </c>
      <c r="C68" s="14" t="s">
        <v>114</v>
      </c>
    </row>
    <row r="69" spans="1:3">
      <c r="A69" s="17"/>
    </row>
    <row r="70" spans="1:3">
      <c r="A70" s="17"/>
    </row>
  </sheetData>
  <printOptions horizontalCentered="1" verticalCentered="1"/>
  <pageMargins left="0" right="0" top="0" bottom="0" header="0" footer="0"/>
  <pageSetup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Weight Loss Log</vt:lpstr>
      <vt:lpstr>Weight Loss Analysis</vt:lpstr>
      <vt:lpstr>Printable Format</vt:lpstr>
      <vt:lpstr>MET Levels</vt:lpstr>
      <vt:lpstr>'MET Levels'!Print_Area</vt:lpstr>
      <vt:lpstr>'Monthly Weight Loss Log'!Print_Area</vt:lpstr>
      <vt:lpstr>'Printable Format'!Print_Area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Sugar Log</dc:title>
  <dc:creator>ExcelDataPro;Fahim</dc:creator>
  <cp:keywords>Weight Loss Log With Charts;www.ExcelDataPro.com</cp:keywords>
  <dc:description>(c) 2010-2017 Vertex42 LLC. All Rights Reserved.</dc:description>
  <cp:lastModifiedBy>Windows User</cp:lastModifiedBy>
  <cp:lastPrinted>2019-10-02T17:58:52Z</cp:lastPrinted>
  <dcterms:created xsi:type="dcterms:W3CDTF">2009-01-23T18:26:06Z</dcterms:created>
  <dcterms:modified xsi:type="dcterms:W3CDTF">2019-10-02T18:04:33Z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2010-2017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1.1.1</vt:lpwstr>
  </property>
</Properties>
</file>